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ief Executives\Legal Services Team\Information Management\Information Management\Transparency\transparency code\2023 Review\Social Housing Asset\"/>
    </mc:Choice>
  </mc:AlternateContent>
  <xr:revisionPtr revIDLastSave="0" documentId="8_{C3F45508-A423-46FA-8B1D-593D1103D328}" xr6:coauthVersionLast="47" xr6:coauthVersionMax="47" xr10:uidLastSave="{00000000-0000-0000-0000-000000000000}"/>
  <bookViews>
    <workbookView xWindow="-28920" yWindow="-4680" windowWidth="28110" windowHeight="16440" xr2:uid="{352122C9-998B-4436-BF5D-0FBB7B21E9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  <c r="H87" i="1" s="1"/>
  <c r="G87" i="1"/>
  <c r="E87" i="1"/>
  <c r="D87" i="1"/>
  <c r="I86" i="1"/>
  <c r="H86" i="1"/>
  <c r="G86" i="1"/>
  <c r="E86" i="1"/>
  <c r="D86" i="1"/>
  <c r="I85" i="1"/>
  <c r="H85" i="1"/>
  <c r="G85" i="1"/>
  <c r="D85" i="1"/>
  <c r="E85" i="1" s="1"/>
  <c r="I84" i="1"/>
  <c r="H84" i="1" s="1"/>
  <c r="G84" i="1"/>
  <c r="D84" i="1"/>
  <c r="E84" i="1" s="1"/>
  <c r="F83" i="1"/>
  <c r="D83" i="1" s="1"/>
  <c r="E83" i="1" s="1"/>
  <c r="C83" i="1"/>
  <c r="I83" i="1" s="1"/>
  <c r="H83" i="1" s="1"/>
  <c r="I82" i="1"/>
  <c r="H82" i="1" s="1"/>
  <c r="F82" i="1"/>
  <c r="D82" i="1" s="1"/>
  <c r="E82" i="1" s="1"/>
  <c r="C82" i="1"/>
  <c r="I81" i="1"/>
  <c r="H81" i="1"/>
  <c r="G81" i="1"/>
  <c r="D81" i="1"/>
  <c r="E81" i="1" s="1"/>
  <c r="I79" i="1"/>
  <c r="H79" i="1" s="1"/>
  <c r="G79" i="1"/>
  <c r="D79" i="1"/>
  <c r="E79" i="1" s="1"/>
  <c r="I78" i="1"/>
  <c r="H78" i="1"/>
  <c r="G78" i="1"/>
  <c r="E78" i="1"/>
  <c r="D78" i="1"/>
  <c r="F76" i="1"/>
  <c r="D76" i="1"/>
  <c r="E76" i="1" s="1"/>
  <c r="C76" i="1"/>
  <c r="G76" i="1" s="1"/>
  <c r="I74" i="1"/>
  <c r="H74" i="1" s="1"/>
  <c r="G74" i="1"/>
  <c r="E74" i="1"/>
  <c r="D74" i="1"/>
  <c r="I73" i="1"/>
  <c r="H73" i="1"/>
  <c r="G73" i="1"/>
  <c r="E73" i="1"/>
  <c r="D73" i="1"/>
  <c r="I72" i="1"/>
  <c r="H72" i="1"/>
  <c r="G72" i="1"/>
  <c r="D72" i="1"/>
  <c r="E72" i="1" s="1"/>
  <c r="I71" i="1"/>
  <c r="H71" i="1" s="1"/>
  <c r="G71" i="1"/>
  <c r="D71" i="1"/>
  <c r="E71" i="1" s="1"/>
  <c r="I70" i="1"/>
  <c r="H70" i="1"/>
  <c r="G70" i="1"/>
  <c r="E70" i="1"/>
  <c r="D70" i="1"/>
  <c r="I69" i="1"/>
  <c r="H69" i="1"/>
  <c r="G69" i="1"/>
  <c r="D69" i="1"/>
  <c r="E69" i="1" s="1"/>
  <c r="I68" i="1"/>
  <c r="H68" i="1"/>
  <c r="G68" i="1"/>
  <c r="D68" i="1"/>
  <c r="E68" i="1" s="1"/>
  <c r="I67" i="1"/>
  <c r="H67" i="1" s="1"/>
  <c r="G67" i="1"/>
  <c r="D67" i="1"/>
  <c r="E67" i="1" s="1"/>
  <c r="I59" i="1"/>
  <c r="H59" i="1" s="1"/>
  <c r="G59" i="1"/>
  <c r="E59" i="1"/>
  <c r="D59" i="1"/>
  <c r="I58" i="1"/>
  <c r="H58" i="1"/>
  <c r="G58" i="1"/>
  <c r="E58" i="1"/>
  <c r="D58" i="1"/>
  <c r="I57" i="1"/>
  <c r="H57" i="1"/>
  <c r="G57" i="1"/>
  <c r="D57" i="1"/>
  <c r="E57" i="1" s="1"/>
  <c r="I56" i="1"/>
  <c r="H56" i="1" s="1"/>
  <c r="G56" i="1"/>
  <c r="D56" i="1"/>
  <c r="E56" i="1" s="1"/>
  <c r="I49" i="1"/>
  <c r="H49" i="1"/>
  <c r="G49" i="1"/>
  <c r="E49" i="1"/>
  <c r="D49" i="1"/>
  <c r="I47" i="1"/>
  <c r="H47" i="1"/>
  <c r="G47" i="1"/>
  <c r="D47" i="1"/>
  <c r="E47" i="1" s="1"/>
  <c r="I35" i="1"/>
  <c r="H35" i="1"/>
  <c r="G35" i="1"/>
  <c r="D35" i="1"/>
  <c r="E35" i="1" s="1"/>
  <c r="I34" i="1"/>
  <c r="H34" i="1" s="1"/>
  <c r="G34" i="1"/>
  <c r="D34" i="1"/>
  <c r="E34" i="1" s="1"/>
  <c r="I33" i="1"/>
  <c r="H33" i="1" s="1"/>
  <c r="G33" i="1"/>
  <c r="E33" i="1"/>
  <c r="D33" i="1"/>
  <c r="I21" i="1"/>
  <c r="H21" i="1"/>
  <c r="G21" i="1"/>
  <c r="E21" i="1"/>
  <c r="D21" i="1"/>
  <c r="I20" i="1"/>
  <c r="H20" i="1"/>
  <c r="G20" i="1"/>
  <c r="D20" i="1"/>
  <c r="E20" i="1" s="1"/>
  <c r="I11" i="1"/>
  <c r="H11" i="1" s="1"/>
  <c r="G11" i="1"/>
  <c r="D11" i="1"/>
  <c r="E11" i="1" s="1"/>
  <c r="I10" i="1"/>
  <c r="H10" i="1"/>
  <c r="G10" i="1"/>
  <c r="E10" i="1"/>
  <c r="D10" i="1"/>
  <c r="I9" i="1"/>
  <c r="H9" i="1"/>
  <c r="G9" i="1"/>
  <c r="D9" i="1"/>
  <c r="E9" i="1" s="1"/>
  <c r="C89" i="1" l="1"/>
  <c r="G83" i="1"/>
  <c r="D89" i="1"/>
  <c r="G82" i="1"/>
  <c r="F89" i="1"/>
  <c r="I76" i="1"/>
  <c r="H76" i="1" s="1"/>
</calcChain>
</file>

<file path=xl/sharedStrings.xml><?xml version="1.0" encoding="utf-8"?>
<sst xmlns="http://schemas.openxmlformats.org/spreadsheetml/2006/main" count="98" uniqueCount="30">
  <si>
    <t>Postal Sector</t>
  </si>
  <si>
    <t>Valuation Band Range</t>
  </si>
  <si>
    <t>Dwellings Value</t>
  </si>
  <si>
    <t>Tenure Status</t>
  </si>
  <si>
    <t>Total number social housing dwellings</t>
  </si>
  <si>
    <t>EUV - SH values</t>
  </si>
  <si>
    <t>Market Values</t>
  </si>
  <si>
    <t>% Occupied Dwellings</t>
  </si>
  <si>
    <t>% vacant Dwellings</t>
  </si>
  <si>
    <t>Total</t>
  </si>
  <si>
    <t>Average</t>
  </si>
  <si>
    <t>M35</t>
  </si>
  <si>
    <t>Under £50,000</t>
  </si>
  <si>
    <t>£50,000 - £59,999</t>
  </si>
  <si>
    <t>£60,000 - £69,999</t>
  </si>
  <si>
    <t>£70,000 - £79,999</t>
  </si>
  <si>
    <t>£80,000 - £89,999</t>
  </si>
  <si>
    <t>£90,000 - £99,999</t>
  </si>
  <si>
    <t>£100,000 - £119,999</t>
  </si>
  <si>
    <t>£120,000 - £139,999</t>
  </si>
  <si>
    <t>£140,000 - £159,999</t>
  </si>
  <si>
    <t>£160,000 - £179,999</t>
  </si>
  <si>
    <t>£180,000 - £199,999</t>
  </si>
  <si>
    <t>OL1</t>
  </si>
  <si>
    <t>OL2</t>
  </si>
  <si>
    <t>OL3</t>
  </si>
  <si>
    <t>OL4</t>
  </si>
  <si>
    <t>OL8</t>
  </si>
  <si>
    <t>Over £200,000</t>
  </si>
  <si>
    <t>OL9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</si>
</sst>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&quot;£&quot;* #,##0_-;\-&quot;£&quot;* #,##0_-;_-&quot;£&quot;* &quot;-&quot;??_-;_-@_-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2" applyFont="1" applyBorder="1"/>
    <xf numFmtId="0" fontId="2" fillId="0" borderId="2" xfId="2" applyFont="1" applyBorder="1"/>
    <xf numFmtId="0" fontId="1" fillId="0" borderId="0" xfId="2"/>
    <xf numFmtId="0" fontId="2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164" fontId="2" fillId="0" borderId="5" xfId="1" applyNumberFormat="1" applyFont="1" applyFill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2" fillId="0" borderId="7" xfId="2" applyFont="1" applyBorder="1" applyAlignment="1">
      <alignment horizontal="center" wrapText="1"/>
    </xf>
    <xf numFmtId="0" fontId="2" fillId="0" borderId="9" xfId="2" applyFont="1" applyBorder="1"/>
    <xf numFmtId="0" fontId="2" fillId="0" borderId="10" xfId="2" applyFont="1" applyBorder="1"/>
    <xf numFmtId="164" fontId="2" fillId="0" borderId="9" xfId="1" applyNumberFormat="1" applyFont="1" applyFill="1" applyBorder="1"/>
    <xf numFmtId="3" fontId="2" fillId="0" borderId="9" xfId="2" applyNumberFormat="1" applyFont="1" applyBorder="1" applyAlignment="1">
      <alignment horizontal="center"/>
    </xf>
    <xf numFmtId="3" fontId="2" fillId="0" borderId="11" xfId="2" applyNumberFormat="1" applyFont="1" applyBorder="1" applyAlignment="1">
      <alignment horizontal="center"/>
    </xf>
    <xf numFmtId="3" fontId="2" fillId="0" borderId="12" xfId="2" applyNumberFormat="1" applyFont="1" applyBorder="1" applyAlignment="1">
      <alignment horizontal="center"/>
    </xf>
    <xf numFmtId="0" fontId="2" fillId="0" borderId="12" xfId="2" applyFont="1" applyBorder="1"/>
    <xf numFmtId="0" fontId="2" fillId="0" borderId="11" xfId="2" applyFont="1" applyBorder="1"/>
    <xf numFmtId="0" fontId="1" fillId="0" borderId="13" xfId="2" applyBorder="1"/>
    <xf numFmtId="0" fontId="1" fillId="0" borderId="14" xfId="2" applyBorder="1"/>
    <xf numFmtId="164" fontId="1" fillId="0" borderId="13" xfId="1" applyNumberFormat="1" applyFill="1" applyBorder="1" applyAlignment="1">
      <alignment horizontal="center"/>
    </xf>
    <xf numFmtId="165" fontId="0" fillId="0" borderId="13" xfId="3" applyNumberFormat="1" applyFont="1" applyFill="1" applyBorder="1" applyAlignment="1">
      <alignment horizontal="center"/>
    </xf>
    <xf numFmtId="165" fontId="0" fillId="0" borderId="15" xfId="3" applyNumberFormat="1" applyFont="1" applyFill="1" applyBorder="1" applyAlignment="1">
      <alignment horizontal="center"/>
    </xf>
    <xf numFmtId="165" fontId="0" fillId="0" borderId="1" xfId="3" applyNumberFormat="1" applyFont="1" applyFill="1" applyBorder="1" applyAlignment="1">
      <alignment horizontal="center"/>
    </xf>
    <xf numFmtId="165" fontId="0" fillId="0" borderId="4" xfId="3" applyNumberFormat="1" applyFont="1" applyFill="1" applyBorder="1" applyAlignment="1">
      <alignment horizontal="center"/>
    </xf>
    <xf numFmtId="1" fontId="1" fillId="0" borderId="0" xfId="2" applyNumberFormat="1"/>
    <xf numFmtId="1" fontId="1" fillId="0" borderId="15" xfId="2" applyNumberFormat="1" applyBorder="1"/>
    <xf numFmtId="44" fontId="0" fillId="0" borderId="15" xfId="3" applyFont="1" applyFill="1" applyBorder="1" applyAlignment="1">
      <alignment horizontal="center"/>
    </xf>
    <xf numFmtId="166" fontId="1" fillId="0" borderId="0" xfId="2" applyNumberFormat="1"/>
    <xf numFmtId="166" fontId="1" fillId="0" borderId="15" xfId="2" applyNumberFormat="1" applyBorder="1"/>
    <xf numFmtId="165" fontId="1" fillId="0" borderId="0" xfId="2" applyNumberFormat="1"/>
    <xf numFmtId="165" fontId="4" fillId="0" borderId="13" xfId="3" applyNumberFormat="1" applyFont="1" applyFill="1" applyBorder="1" applyAlignment="1">
      <alignment horizontal="center"/>
    </xf>
    <xf numFmtId="165" fontId="4" fillId="0" borderId="15" xfId="3" applyNumberFormat="1" applyFont="1" applyFill="1" applyBorder="1" applyAlignment="1">
      <alignment horizontal="center"/>
    </xf>
    <xf numFmtId="0" fontId="3" fillId="0" borderId="13" xfId="2" applyFont="1" applyBorder="1"/>
    <xf numFmtId="0" fontId="1" fillId="0" borderId="9" xfId="2" applyBorder="1"/>
    <xf numFmtId="0" fontId="1" fillId="0" borderId="10" xfId="2" applyBorder="1"/>
    <xf numFmtId="165" fontId="0" fillId="0" borderId="9" xfId="3" applyNumberFormat="1" applyFont="1" applyFill="1" applyBorder="1" applyAlignment="1">
      <alignment horizontal="center"/>
    </xf>
    <xf numFmtId="165" fontId="0" fillId="0" borderId="11" xfId="3" applyNumberFormat="1" applyFont="1" applyFill="1" applyBorder="1" applyAlignment="1">
      <alignment horizontal="center"/>
    </xf>
    <xf numFmtId="165" fontId="4" fillId="0" borderId="9" xfId="3" applyNumberFormat="1" applyFont="1" applyFill="1" applyBorder="1" applyAlignment="1">
      <alignment horizontal="center"/>
    </xf>
    <xf numFmtId="165" fontId="4" fillId="0" borderId="11" xfId="3" applyNumberFormat="1" applyFont="1" applyFill="1" applyBorder="1" applyAlignment="1">
      <alignment horizontal="center"/>
    </xf>
    <xf numFmtId="1" fontId="1" fillId="0" borderId="12" xfId="2" applyNumberFormat="1" applyBorder="1"/>
    <xf numFmtId="1" fontId="1" fillId="0" borderId="11" xfId="2" applyNumberFormat="1" applyBorder="1"/>
    <xf numFmtId="164" fontId="1" fillId="0" borderId="6" xfId="1" applyNumberFormat="1" applyFill="1" applyBorder="1" applyAlignment="1">
      <alignment horizontal="center"/>
    </xf>
    <xf numFmtId="43" fontId="0" fillId="0" borderId="6" xfId="4" applyFont="1" applyFill="1" applyBorder="1" applyAlignment="1">
      <alignment horizontal="center"/>
    </xf>
    <xf numFmtId="0" fontId="1" fillId="0" borderId="6" xfId="2" applyBorder="1" applyAlignment="1">
      <alignment horizontal="center"/>
    </xf>
    <xf numFmtId="164" fontId="1" fillId="0" borderId="0" xfId="1" applyNumberFormat="1"/>
    <xf numFmtId="3" fontId="1" fillId="0" borderId="0" xfId="2" applyNumberFormat="1"/>
    <xf numFmtId="0" fontId="2" fillId="0" borderId="1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1" fillId="0" borderId="4" xfId="2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7" xfId="2" applyNumberFormat="1" applyFont="1" applyBorder="1" applyAlignment="1">
      <alignment horizontal="center"/>
    </xf>
    <xf numFmtId="3" fontId="2" fillId="0" borderId="8" xfId="2" applyNumberFormat="1" applyFont="1" applyBorder="1" applyAlignment="1">
      <alignment horizontal="center"/>
    </xf>
  </cellXfs>
  <cellStyles count="5">
    <cellStyle name="Comma" xfId="1" builtinId="3"/>
    <cellStyle name="Comma 2" xfId="4" xr:uid="{DFBBB0FA-C2EF-446B-9527-C0FE7F9F0044}"/>
    <cellStyle name="Currency 2" xfId="3" xr:uid="{293CF012-6AFF-4BAB-AEB7-1F2512CC76E6}"/>
    <cellStyle name="Normal" xfId="0" builtinId="0"/>
    <cellStyle name="Normal 2" xfId="2" xr:uid="{0030CCA6-1AFF-4EAE-863B-42E948C11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148F-E730-451D-9295-39749FBC0462}">
  <dimension ref="A1:P89"/>
  <sheetViews>
    <sheetView tabSelected="1" workbookViewId="0"/>
  </sheetViews>
  <sheetFormatPr defaultRowHeight="15" x14ac:dyDescent="0.25"/>
  <cols>
    <col min="1" max="1" width="12.42578125" style="3" bestFit="1" customWidth="1"/>
    <col min="2" max="2" width="20.5703125" style="3" bestFit="1" customWidth="1"/>
    <col min="3" max="3" width="15.5703125" style="44" customWidth="1"/>
    <col min="4" max="4" width="15.28515625" style="45" bestFit="1" customWidth="1"/>
    <col min="5" max="5" width="12.5703125" style="45" bestFit="1" customWidth="1"/>
    <col min="6" max="6" width="15.28515625" style="45" bestFit="1" customWidth="1"/>
    <col min="7" max="7" width="14.28515625" style="45" bestFit="1" customWidth="1"/>
    <col min="8" max="8" width="13.28515625" style="3" bestFit="1" customWidth="1"/>
    <col min="9" max="9" width="13" style="3" customWidth="1"/>
    <col min="10" max="10" width="9.140625" style="3"/>
    <col min="11" max="11" width="11.5703125" style="3" bestFit="1" customWidth="1"/>
    <col min="12" max="12" width="9.140625" style="3"/>
    <col min="13" max="13" width="10" style="3" bestFit="1" customWidth="1"/>
    <col min="14" max="14" width="9.140625" style="3"/>
    <col min="15" max="15" width="14" style="3" customWidth="1"/>
    <col min="16" max="16" width="12.5703125" style="3" bestFit="1" customWidth="1"/>
    <col min="17" max="16384" width="9.140625" style="3"/>
  </cols>
  <sheetData>
    <row r="1" spans="1:13" ht="15.75" thickBot="1" x14ac:dyDescent="0.3">
      <c r="A1" s="1" t="s">
        <v>0</v>
      </c>
      <c r="B1" s="2" t="s">
        <v>1</v>
      </c>
      <c r="C1" s="46" t="s">
        <v>2</v>
      </c>
      <c r="D1" s="47"/>
      <c r="E1" s="47"/>
      <c r="F1" s="47"/>
      <c r="G1" s="48"/>
      <c r="H1" s="47" t="s">
        <v>3</v>
      </c>
      <c r="I1" s="49"/>
    </row>
    <row r="2" spans="1:13" ht="45.75" thickBot="1" x14ac:dyDescent="0.3">
      <c r="A2" s="4"/>
      <c r="B2" s="5"/>
      <c r="C2" s="6" t="s">
        <v>4</v>
      </c>
      <c r="D2" s="50" t="s">
        <v>5</v>
      </c>
      <c r="E2" s="51"/>
      <c r="F2" s="52" t="s">
        <v>6</v>
      </c>
      <c r="G2" s="51"/>
      <c r="H2" s="7" t="s">
        <v>7</v>
      </c>
      <c r="I2" s="8" t="s">
        <v>8</v>
      </c>
    </row>
    <row r="3" spans="1:13" ht="15.75" thickBot="1" x14ac:dyDescent="0.3">
      <c r="A3" s="9"/>
      <c r="B3" s="10"/>
      <c r="C3" s="11"/>
      <c r="D3" s="12" t="s">
        <v>9</v>
      </c>
      <c r="E3" s="13" t="s">
        <v>10</v>
      </c>
      <c r="F3" s="14" t="s">
        <v>9</v>
      </c>
      <c r="G3" s="13" t="s">
        <v>10</v>
      </c>
      <c r="H3" s="15"/>
      <c r="I3" s="16"/>
    </row>
    <row r="4" spans="1:13" x14ac:dyDescent="0.25">
      <c r="A4" s="17"/>
      <c r="B4" s="18"/>
      <c r="C4" s="19"/>
      <c r="D4" s="20"/>
      <c r="E4" s="21"/>
      <c r="F4" s="22"/>
      <c r="G4" s="23"/>
      <c r="H4" s="24"/>
      <c r="I4" s="25"/>
    </row>
    <row r="5" spans="1:13" x14ac:dyDescent="0.25">
      <c r="A5" s="17" t="s">
        <v>11</v>
      </c>
      <c r="B5" s="18" t="s">
        <v>12</v>
      </c>
      <c r="C5" s="19"/>
      <c r="D5" s="20"/>
      <c r="E5" s="21"/>
      <c r="F5" s="20"/>
      <c r="G5" s="21"/>
      <c r="H5" s="24"/>
      <c r="I5" s="25"/>
    </row>
    <row r="6" spans="1:13" x14ac:dyDescent="0.25">
      <c r="A6" s="17"/>
      <c r="B6" s="18" t="s">
        <v>13</v>
      </c>
      <c r="C6" s="19"/>
      <c r="D6" s="20"/>
      <c r="E6" s="21"/>
      <c r="F6" s="20"/>
      <c r="G6" s="21"/>
      <c r="H6" s="24"/>
      <c r="I6" s="25"/>
    </row>
    <row r="7" spans="1:13" x14ac:dyDescent="0.25">
      <c r="A7" s="17"/>
      <c r="B7" s="18" t="s">
        <v>14</v>
      </c>
      <c r="C7" s="19"/>
      <c r="D7" s="20"/>
      <c r="E7" s="21"/>
      <c r="F7" s="20"/>
      <c r="G7" s="21"/>
      <c r="H7" s="24"/>
      <c r="I7" s="25"/>
    </row>
    <row r="8" spans="1:13" x14ac:dyDescent="0.25">
      <c r="A8" s="17"/>
      <c r="B8" s="18" t="s">
        <v>15</v>
      </c>
      <c r="C8" s="19"/>
      <c r="D8" s="20"/>
      <c r="E8" s="21"/>
      <c r="F8" s="20"/>
      <c r="G8" s="26"/>
      <c r="H8" s="27"/>
      <c r="I8" s="28"/>
    </row>
    <row r="9" spans="1:13" x14ac:dyDescent="0.25">
      <c r="A9" s="17"/>
      <c r="B9" s="18" t="s">
        <v>16</v>
      </c>
      <c r="C9" s="19">
        <v>17</v>
      </c>
      <c r="D9" s="20">
        <f>SUM(F9)*0.4</f>
        <v>584800</v>
      </c>
      <c r="E9" s="21">
        <f>SUM(D9/C9)</f>
        <v>34400</v>
      </c>
      <c r="F9" s="20">
        <v>1462000</v>
      </c>
      <c r="G9" s="21">
        <f>SUM(F9)/C9</f>
        <v>86000</v>
      </c>
      <c r="H9" s="24">
        <f>SUM(100-I9)</f>
        <v>100</v>
      </c>
      <c r="I9" s="25">
        <f>SUM(J9/C9)*100</f>
        <v>0</v>
      </c>
    </row>
    <row r="10" spans="1:13" x14ac:dyDescent="0.25">
      <c r="A10" s="17"/>
      <c r="B10" s="18" t="s">
        <v>17</v>
      </c>
      <c r="C10" s="19">
        <v>207</v>
      </c>
      <c r="D10" s="20">
        <f>SUM(F10)*0.4</f>
        <v>7870400</v>
      </c>
      <c r="E10" s="21">
        <f>SUM(D10/C10)</f>
        <v>38021.256038647341</v>
      </c>
      <c r="F10" s="20">
        <v>19676000</v>
      </c>
      <c r="G10" s="21">
        <f>SUM(F10)/C10</f>
        <v>95053.140096618357</v>
      </c>
      <c r="H10" s="24">
        <f t="shared" ref="H10:H11" si="0">SUM(100-I10)</f>
        <v>100</v>
      </c>
      <c r="I10" s="25">
        <f t="shared" ref="I10:I11" si="1">SUM(J10/C10)*100</f>
        <v>0</v>
      </c>
    </row>
    <row r="11" spans="1:13" x14ac:dyDescent="0.25">
      <c r="A11" s="17"/>
      <c r="B11" s="18" t="s">
        <v>18</v>
      </c>
      <c r="C11" s="19">
        <v>5</v>
      </c>
      <c r="D11" s="20">
        <f>SUM(F11)*0.4</f>
        <v>214000</v>
      </c>
      <c r="E11" s="21">
        <f>SUM(D11/C11)</f>
        <v>42800</v>
      </c>
      <c r="F11" s="20">
        <v>535000</v>
      </c>
      <c r="G11" s="21">
        <f>SUM(F11)/C11</f>
        <v>107000</v>
      </c>
      <c r="H11" s="24">
        <f t="shared" si="0"/>
        <v>100</v>
      </c>
      <c r="I11" s="25">
        <f t="shared" si="1"/>
        <v>0</v>
      </c>
      <c r="M11" s="29"/>
    </row>
    <row r="12" spans="1:13" x14ac:dyDescent="0.25">
      <c r="A12" s="17"/>
      <c r="B12" s="18" t="s">
        <v>19</v>
      </c>
      <c r="C12" s="19"/>
      <c r="D12" s="20"/>
      <c r="E12" s="21"/>
      <c r="F12" s="20"/>
      <c r="G12" s="21"/>
      <c r="H12" s="24"/>
      <c r="I12" s="25"/>
    </row>
    <row r="13" spans="1:13" x14ac:dyDescent="0.25">
      <c r="A13" s="17"/>
      <c r="B13" s="18" t="s">
        <v>20</v>
      </c>
      <c r="C13" s="19"/>
      <c r="D13" s="20"/>
      <c r="E13" s="21"/>
      <c r="F13" s="20"/>
      <c r="G13" s="21"/>
      <c r="H13" s="24"/>
      <c r="I13" s="25"/>
    </row>
    <row r="14" spans="1:13" x14ac:dyDescent="0.25">
      <c r="A14" s="17"/>
      <c r="B14" s="18" t="s">
        <v>21</v>
      </c>
      <c r="C14" s="19"/>
      <c r="D14" s="20"/>
      <c r="E14" s="21"/>
      <c r="F14" s="20"/>
      <c r="G14" s="21"/>
      <c r="H14" s="24"/>
      <c r="I14" s="25"/>
    </row>
    <row r="15" spans="1:13" x14ac:dyDescent="0.25">
      <c r="A15" s="17"/>
      <c r="B15" s="18" t="s">
        <v>22</v>
      </c>
      <c r="C15" s="19"/>
      <c r="D15" s="20"/>
      <c r="E15" s="21"/>
      <c r="F15" s="20"/>
      <c r="G15" s="21"/>
      <c r="H15" s="24"/>
      <c r="I15" s="25"/>
    </row>
    <row r="16" spans="1:13" x14ac:dyDescent="0.25">
      <c r="A16" s="17"/>
      <c r="B16" s="18"/>
      <c r="C16" s="19"/>
      <c r="D16" s="20"/>
      <c r="E16" s="21"/>
      <c r="F16" s="30"/>
      <c r="G16" s="31"/>
      <c r="H16" s="24"/>
      <c r="I16" s="25"/>
    </row>
    <row r="17" spans="1:9" x14ac:dyDescent="0.25">
      <c r="A17" s="17" t="s">
        <v>23</v>
      </c>
      <c r="B17" s="18" t="s">
        <v>12</v>
      </c>
      <c r="C17" s="19"/>
      <c r="D17" s="20"/>
      <c r="E17" s="21"/>
      <c r="F17" s="20"/>
      <c r="G17" s="21"/>
      <c r="H17" s="24"/>
      <c r="I17" s="25"/>
    </row>
    <row r="18" spans="1:9" x14ac:dyDescent="0.25">
      <c r="A18" s="17"/>
      <c r="B18" s="18" t="s">
        <v>13</v>
      </c>
      <c r="C18" s="19"/>
      <c r="D18" s="20"/>
      <c r="E18" s="21"/>
      <c r="F18" s="20"/>
      <c r="G18" s="21"/>
      <c r="H18" s="24"/>
      <c r="I18" s="25"/>
    </row>
    <row r="19" spans="1:9" x14ac:dyDescent="0.25">
      <c r="A19" s="17"/>
      <c r="B19" s="18" t="s">
        <v>14</v>
      </c>
      <c r="C19" s="19"/>
      <c r="D19" s="20"/>
      <c r="E19" s="21"/>
      <c r="F19" s="20"/>
      <c r="G19" s="21"/>
      <c r="H19" s="24"/>
      <c r="I19" s="25"/>
    </row>
    <row r="20" spans="1:9" x14ac:dyDescent="0.25">
      <c r="A20" s="17"/>
      <c r="B20" s="18" t="s">
        <v>15</v>
      </c>
      <c r="C20" s="19">
        <v>68</v>
      </c>
      <c r="D20" s="20">
        <f>SUM(F20)*0.4</f>
        <v>2082400</v>
      </c>
      <c r="E20" s="21">
        <f>SUM(D20/C20)</f>
        <v>30623.529411764706</v>
      </c>
      <c r="F20" s="20">
        <v>5206000</v>
      </c>
      <c r="G20" s="21">
        <f>SUM(F20)/C20</f>
        <v>76558.823529411762</v>
      </c>
      <c r="H20" s="24">
        <f t="shared" ref="H20:H21" si="2">SUM(100-I20)</f>
        <v>100</v>
      </c>
      <c r="I20" s="25">
        <f t="shared" ref="I20:I21" si="3">SUM(J20/C20)*100</f>
        <v>0</v>
      </c>
    </row>
    <row r="21" spans="1:9" x14ac:dyDescent="0.25">
      <c r="A21" s="17"/>
      <c r="B21" s="18" t="s">
        <v>16</v>
      </c>
      <c r="C21" s="19">
        <v>18</v>
      </c>
      <c r="D21" s="20">
        <f>SUM(F21)*0.4</f>
        <v>633600</v>
      </c>
      <c r="E21" s="21">
        <f>SUM(D21/C21)</f>
        <v>35200</v>
      </c>
      <c r="F21" s="20">
        <v>1584000</v>
      </c>
      <c r="G21" s="21">
        <f>SUM(F21)/C21</f>
        <v>88000</v>
      </c>
      <c r="H21" s="24">
        <f t="shared" si="2"/>
        <v>100</v>
      </c>
      <c r="I21" s="25">
        <f t="shared" si="3"/>
        <v>0</v>
      </c>
    </row>
    <row r="22" spans="1:9" x14ac:dyDescent="0.25">
      <c r="A22" s="17"/>
      <c r="B22" s="18" t="s">
        <v>17</v>
      </c>
      <c r="C22" s="19"/>
      <c r="D22" s="20"/>
      <c r="E22" s="21"/>
      <c r="F22" s="20"/>
      <c r="G22" s="21"/>
      <c r="H22" s="24"/>
      <c r="I22" s="25"/>
    </row>
    <row r="23" spans="1:9" x14ac:dyDescent="0.25">
      <c r="A23" s="17"/>
      <c r="B23" s="18" t="s">
        <v>18</v>
      </c>
      <c r="C23" s="19"/>
      <c r="D23" s="20"/>
      <c r="E23" s="21"/>
      <c r="F23" s="20"/>
      <c r="G23" s="21"/>
      <c r="H23" s="24"/>
      <c r="I23" s="25"/>
    </row>
    <row r="24" spans="1:9" x14ac:dyDescent="0.25">
      <c r="A24" s="17"/>
      <c r="B24" s="18" t="s">
        <v>19</v>
      </c>
      <c r="C24" s="19"/>
      <c r="D24" s="20"/>
      <c r="E24" s="21"/>
      <c r="F24" s="20"/>
      <c r="G24" s="21"/>
      <c r="H24" s="24"/>
      <c r="I24" s="25"/>
    </row>
    <row r="25" spans="1:9" x14ac:dyDescent="0.25">
      <c r="A25" s="17"/>
      <c r="B25" s="18" t="s">
        <v>20</v>
      </c>
      <c r="C25" s="19"/>
      <c r="D25" s="20"/>
      <c r="E25" s="21"/>
      <c r="F25" s="20"/>
      <c r="G25" s="21"/>
      <c r="H25" s="24"/>
      <c r="I25" s="25"/>
    </row>
    <row r="26" spans="1:9" x14ac:dyDescent="0.25">
      <c r="A26" s="17"/>
      <c r="B26" s="18" t="s">
        <v>21</v>
      </c>
      <c r="C26" s="19"/>
      <c r="D26" s="20"/>
      <c r="E26" s="21"/>
      <c r="F26" s="20"/>
      <c r="G26" s="21"/>
      <c r="H26" s="24"/>
      <c r="I26" s="25"/>
    </row>
    <row r="27" spans="1:9" x14ac:dyDescent="0.25">
      <c r="A27" s="17"/>
      <c r="B27" s="18" t="s">
        <v>22</v>
      </c>
      <c r="C27" s="19"/>
      <c r="D27" s="20"/>
      <c r="E27" s="21"/>
      <c r="F27" s="20"/>
      <c r="G27" s="21"/>
      <c r="H27" s="24"/>
      <c r="I27" s="25"/>
    </row>
    <row r="28" spans="1:9" x14ac:dyDescent="0.25">
      <c r="A28" s="17"/>
      <c r="B28" s="18"/>
      <c r="C28" s="19"/>
      <c r="D28" s="20"/>
      <c r="E28" s="21"/>
      <c r="F28" s="30"/>
      <c r="G28" s="31"/>
      <c r="H28" s="24"/>
      <c r="I28" s="25"/>
    </row>
    <row r="29" spans="1:9" x14ac:dyDescent="0.25">
      <c r="A29" s="17" t="s">
        <v>24</v>
      </c>
      <c r="B29" s="18" t="s">
        <v>12</v>
      </c>
      <c r="C29" s="19"/>
      <c r="D29" s="20"/>
      <c r="E29" s="21"/>
      <c r="F29" s="20"/>
      <c r="G29" s="21"/>
      <c r="H29" s="24"/>
      <c r="I29" s="25"/>
    </row>
    <row r="30" spans="1:9" x14ac:dyDescent="0.25">
      <c r="A30" s="17"/>
      <c r="B30" s="18" t="s">
        <v>13</v>
      </c>
      <c r="C30" s="19"/>
      <c r="D30" s="20"/>
      <c r="E30" s="21"/>
      <c r="F30" s="20"/>
      <c r="G30" s="21"/>
      <c r="H30" s="24"/>
      <c r="I30" s="25"/>
    </row>
    <row r="31" spans="1:9" x14ac:dyDescent="0.25">
      <c r="A31" s="17"/>
      <c r="B31" s="18" t="s">
        <v>14</v>
      </c>
      <c r="C31" s="19"/>
      <c r="D31" s="20"/>
      <c r="E31" s="21"/>
      <c r="F31" s="20"/>
      <c r="G31" s="21"/>
      <c r="H31" s="24"/>
      <c r="I31" s="25"/>
    </row>
    <row r="32" spans="1:9" x14ac:dyDescent="0.25">
      <c r="A32" s="17"/>
      <c r="B32" s="18" t="s">
        <v>15</v>
      </c>
      <c r="C32" s="19"/>
      <c r="D32" s="20"/>
      <c r="E32" s="21"/>
      <c r="F32" s="20"/>
      <c r="G32" s="21"/>
      <c r="H32" s="24"/>
      <c r="I32" s="25"/>
    </row>
    <row r="33" spans="1:9" x14ac:dyDescent="0.25">
      <c r="A33" s="17"/>
      <c r="B33" s="18" t="s">
        <v>16</v>
      </c>
      <c r="C33" s="19">
        <v>102</v>
      </c>
      <c r="D33" s="20">
        <f>SUM(F33)*0.4</f>
        <v>3538000</v>
      </c>
      <c r="E33" s="21">
        <f>SUM(D33/C33)</f>
        <v>34686.274509803923</v>
      </c>
      <c r="F33" s="20">
        <v>8845000</v>
      </c>
      <c r="G33" s="21">
        <f>SUM(F33)/C33</f>
        <v>86715.686274509804</v>
      </c>
      <c r="H33" s="24">
        <f t="shared" ref="H33:H35" si="4">SUM(100-I33)</f>
        <v>100</v>
      </c>
      <c r="I33" s="25">
        <f t="shared" ref="I33:I35" si="5">SUM(J33/C33)*100</f>
        <v>0</v>
      </c>
    </row>
    <row r="34" spans="1:9" x14ac:dyDescent="0.25">
      <c r="A34" s="17"/>
      <c r="B34" s="18" t="s">
        <v>17</v>
      </c>
      <c r="C34" s="19">
        <v>158</v>
      </c>
      <c r="D34" s="20">
        <f>SUM(F34)*0.4</f>
        <v>5936800</v>
      </c>
      <c r="E34" s="21">
        <f>SUM(D34/C34)</f>
        <v>37574.6835443038</v>
      </c>
      <c r="F34" s="20">
        <v>14842000</v>
      </c>
      <c r="G34" s="21">
        <f>SUM(F34)/C34</f>
        <v>93936.708860759492</v>
      </c>
      <c r="H34" s="24">
        <f t="shared" si="4"/>
        <v>100</v>
      </c>
      <c r="I34" s="25">
        <f t="shared" si="5"/>
        <v>0</v>
      </c>
    </row>
    <row r="35" spans="1:9" x14ac:dyDescent="0.25">
      <c r="A35" s="17"/>
      <c r="B35" s="18" t="s">
        <v>18</v>
      </c>
      <c r="C35" s="19">
        <v>3</v>
      </c>
      <c r="D35" s="20">
        <f>SUM(F35)*0.4</f>
        <v>135600</v>
      </c>
      <c r="E35" s="21">
        <f>SUM(D35/C35)</f>
        <v>45200</v>
      </c>
      <c r="F35" s="20">
        <v>339000</v>
      </c>
      <c r="G35" s="21">
        <f>SUM(F35)/C35</f>
        <v>113000</v>
      </c>
      <c r="H35" s="24">
        <f t="shared" si="4"/>
        <v>100</v>
      </c>
      <c r="I35" s="25">
        <f t="shared" si="5"/>
        <v>0</v>
      </c>
    </row>
    <row r="36" spans="1:9" x14ac:dyDescent="0.25">
      <c r="A36" s="17"/>
      <c r="B36" s="18" t="s">
        <v>19</v>
      </c>
      <c r="C36" s="19"/>
      <c r="D36" s="20"/>
      <c r="E36" s="21"/>
      <c r="F36" s="20"/>
      <c r="G36" s="21"/>
      <c r="H36" s="24"/>
      <c r="I36" s="25"/>
    </row>
    <row r="37" spans="1:9" x14ac:dyDescent="0.25">
      <c r="A37" s="17"/>
      <c r="B37" s="18" t="s">
        <v>20</v>
      </c>
      <c r="C37" s="19"/>
      <c r="D37" s="20"/>
      <c r="E37" s="21"/>
      <c r="F37" s="20"/>
      <c r="G37" s="21"/>
      <c r="H37" s="24"/>
      <c r="I37" s="25"/>
    </row>
    <row r="38" spans="1:9" x14ac:dyDescent="0.25">
      <c r="A38" s="17"/>
      <c r="B38" s="18" t="s">
        <v>21</v>
      </c>
      <c r="C38" s="19"/>
      <c r="D38" s="20"/>
      <c r="E38" s="21"/>
      <c r="F38" s="20"/>
      <c r="G38" s="21"/>
      <c r="H38" s="24"/>
      <c r="I38" s="25"/>
    </row>
    <row r="39" spans="1:9" x14ac:dyDescent="0.25">
      <c r="A39" s="17"/>
      <c r="B39" s="18" t="s">
        <v>22</v>
      </c>
      <c r="C39" s="19"/>
      <c r="D39" s="20"/>
      <c r="E39" s="21"/>
      <c r="F39" s="20"/>
      <c r="G39" s="21"/>
      <c r="H39" s="24"/>
      <c r="I39" s="25"/>
    </row>
    <row r="40" spans="1:9" x14ac:dyDescent="0.25">
      <c r="A40" s="17"/>
      <c r="B40" s="18"/>
      <c r="C40" s="19"/>
      <c r="D40" s="20"/>
      <c r="E40" s="21"/>
      <c r="F40" s="30"/>
      <c r="G40" s="31"/>
      <c r="H40" s="24"/>
      <c r="I40" s="25"/>
    </row>
    <row r="41" spans="1:9" x14ac:dyDescent="0.25">
      <c r="A41" s="17" t="s">
        <v>25</v>
      </c>
      <c r="B41" s="18" t="s">
        <v>12</v>
      </c>
      <c r="C41" s="19"/>
      <c r="D41" s="20"/>
      <c r="E41" s="21"/>
      <c r="F41" s="20"/>
      <c r="G41" s="21"/>
      <c r="H41" s="24"/>
      <c r="I41" s="25"/>
    </row>
    <row r="42" spans="1:9" x14ac:dyDescent="0.25">
      <c r="A42" s="17"/>
      <c r="B42" s="18" t="s">
        <v>13</v>
      </c>
      <c r="C42" s="19"/>
      <c r="D42" s="20"/>
      <c r="E42" s="21"/>
      <c r="F42" s="20"/>
      <c r="G42" s="21"/>
      <c r="H42" s="24"/>
      <c r="I42" s="25"/>
    </row>
    <row r="43" spans="1:9" x14ac:dyDescent="0.25">
      <c r="A43" s="17"/>
      <c r="B43" s="18" t="s">
        <v>14</v>
      </c>
      <c r="C43" s="19"/>
      <c r="D43" s="20"/>
      <c r="E43" s="21"/>
      <c r="F43" s="20"/>
      <c r="G43" s="21"/>
      <c r="H43" s="24"/>
      <c r="I43" s="25"/>
    </row>
    <row r="44" spans="1:9" x14ac:dyDescent="0.25">
      <c r="A44" s="17"/>
      <c r="B44" s="18" t="s">
        <v>15</v>
      </c>
      <c r="C44" s="19"/>
      <c r="D44" s="20"/>
      <c r="E44" s="21"/>
      <c r="F44" s="20"/>
      <c r="G44" s="21"/>
      <c r="H44" s="24"/>
      <c r="I44" s="25"/>
    </row>
    <row r="45" spans="1:9" x14ac:dyDescent="0.25">
      <c r="A45" s="17"/>
      <c r="B45" s="18" t="s">
        <v>16</v>
      </c>
      <c r="C45" s="19"/>
      <c r="D45" s="20"/>
      <c r="E45" s="21"/>
      <c r="F45" s="20"/>
      <c r="G45" s="21"/>
      <c r="H45" s="24"/>
      <c r="I45" s="25"/>
    </row>
    <row r="46" spans="1:9" x14ac:dyDescent="0.25">
      <c r="A46" s="17"/>
      <c r="B46" s="18" t="s">
        <v>17</v>
      </c>
      <c r="C46" s="19"/>
      <c r="D46" s="20"/>
      <c r="E46" s="21"/>
      <c r="F46" s="20"/>
      <c r="G46" s="21"/>
      <c r="H46" s="24"/>
      <c r="I46" s="25"/>
    </row>
    <row r="47" spans="1:9" x14ac:dyDescent="0.25">
      <c r="A47" s="17"/>
      <c r="B47" s="18" t="s">
        <v>18</v>
      </c>
      <c r="C47" s="19">
        <v>57</v>
      </c>
      <c r="D47" s="20">
        <f>SUM(F47)*0.4</f>
        <v>2494000</v>
      </c>
      <c r="E47" s="21">
        <f>SUM(D47/C47)</f>
        <v>43754.385964912282</v>
      </c>
      <c r="F47" s="20">
        <v>6235000</v>
      </c>
      <c r="G47" s="21">
        <f>SUM(F47)/C47</f>
        <v>109385.9649122807</v>
      </c>
      <c r="H47" s="24">
        <f>SUM(100-I47)</f>
        <v>100</v>
      </c>
      <c r="I47" s="25">
        <f t="shared" ref="I47" si="6">SUM(J47/C47)*100</f>
        <v>0</v>
      </c>
    </row>
    <row r="48" spans="1:9" x14ac:dyDescent="0.25">
      <c r="A48" s="17"/>
      <c r="B48" s="18" t="s">
        <v>19</v>
      </c>
      <c r="C48" s="19"/>
      <c r="D48" s="20"/>
      <c r="E48" s="21"/>
      <c r="F48" s="20"/>
      <c r="G48" s="21"/>
      <c r="H48" s="24"/>
      <c r="I48" s="25"/>
    </row>
    <row r="49" spans="1:16" x14ac:dyDescent="0.25">
      <c r="A49" s="17"/>
      <c r="B49" s="18" t="s">
        <v>20</v>
      </c>
      <c r="C49" s="19">
        <v>6</v>
      </c>
      <c r="D49" s="20">
        <f t="shared" ref="D49" si="7">SUM(F49)*0.4</f>
        <v>364800</v>
      </c>
      <c r="E49" s="21">
        <f t="shared" ref="E49" si="8">SUM(D49/C49)</f>
        <v>60800</v>
      </c>
      <c r="F49" s="20">
        <v>912000</v>
      </c>
      <c r="G49" s="21">
        <f>SUM(F49)/C49</f>
        <v>152000</v>
      </c>
      <c r="H49" s="24">
        <f>SUM(100-I49)</f>
        <v>100</v>
      </c>
      <c r="I49" s="25">
        <f t="shared" ref="I49" si="9">SUM(J49/C49)*100</f>
        <v>0</v>
      </c>
    </row>
    <row r="50" spans="1:16" x14ac:dyDescent="0.25">
      <c r="A50" s="17"/>
      <c r="B50" s="18" t="s">
        <v>21</v>
      </c>
      <c r="C50" s="19"/>
      <c r="D50" s="20"/>
      <c r="E50" s="21"/>
      <c r="F50" s="20"/>
      <c r="G50" s="21"/>
      <c r="H50" s="24"/>
      <c r="I50" s="25"/>
    </row>
    <row r="51" spans="1:16" x14ac:dyDescent="0.25">
      <c r="A51" s="17"/>
      <c r="B51" s="18" t="s">
        <v>22</v>
      </c>
      <c r="C51" s="19"/>
      <c r="D51" s="20"/>
      <c r="E51" s="21"/>
      <c r="F51" s="20"/>
      <c r="G51" s="21"/>
      <c r="H51" s="24"/>
      <c r="I51" s="25"/>
    </row>
    <row r="52" spans="1:16" x14ac:dyDescent="0.25">
      <c r="A52" s="17"/>
      <c r="B52" s="18"/>
      <c r="C52" s="19"/>
      <c r="D52" s="20"/>
      <c r="E52" s="21"/>
      <c r="F52" s="30"/>
      <c r="G52" s="31"/>
      <c r="H52" s="24"/>
      <c r="I52" s="25"/>
    </row>
    <row r="53" spans="1:16" x14ac:dyDescent="0.25">
      <c r="A53" s="17" t="s">
        <v>26</v>
      </c>
      <c r="B53" s="18" t="s">
        <v>12</v>
      </c>
      <c r="C53" s="19"/>
      <c r="D53" s="20"/>
      <c r="E53" s="21"/>
      <c r="F53" s="20"/>
      <c r="G53" s="21"/>
      <c r="H53" s="24"/>
      <c r="I53" s="25"/>
    </row>
    <row r="54" spans="1:16" x14ac:dyDescent="0.25">
      <c r="A54" s="17"/>
      <c r="B54" s="18" t="s">
        <v>13</v>
      </c>
      <c r="C54" s="19"/>
      <c r="D54" s="20"/>
      <c r="E54" s="21"/>
      <c r="F54" s="20"/>
      <c r="G54" s="21"/>
      <c r="H54" s="24"/>
      <c r="I54" s="25"/>
    </row>
    <row r="55" spans="1:16" x14ac:dyDescent="0.25">
      <c r="A55" s="17"/>
      <c r="B55" s="18" t="s">
        <v>14</v>
      </c>
      <c r="C55" s="19"/>
      <c r="D55" s="20"/>
      <c r="E55" s="21"/>
      <c r="F55" s="20"/>
      <c r="G55" s="21"/>
      <c r="H55" s="24"/>
      <c r="I55" s="25"/>
    </row>
    <row r="56" spans="1:16" x14ac:dyDescent="0.25">
      <c r="A56" s="17"/>
      <c r="B56" s="18" t="s">
        <v>15</v>
      </c>
      <c r="C56" s="19">
        <v>143</v>
      </c>
      <c r="D56" s="20">
        <f>SUM(F56)*0.4</f>
        <v>4112000</v>
      </c>
      <c r="E56" s="21">
        <f>SUM(D56/C56)</f>
        <v>28755.244755244756</v>
      </c>
      <c r="F56" s="20">
        <v>10280000</v>
      </c>
      <c r="G56" s="21">
        <f>SUM(F56)/C56</f>
        <v>71888.111888111889</v>
      </c>
      <c r="H56" s="24">
        <f t="shared" ref="H56:H59" si="10">SUM(100-I56)</f>
        <v>100</v>
      </c>
      <c r="I56" s="25">
        <f t="shared" ref="I56:I59" si="11">SUM(J56/C56)*100</f>
        <v>0</v>
      </c>
    </row>
    <row r="57" spans="1:16" x14ac:dyDescent="0.25">
      <c r="A57" s="17"/>
      <c r="B57" s="18" t="s">
        <v>16</v>
      </c>
      <c r="C57" s="19">
        <v>23</v>
      </c>
      <c r="D57" s="20">
        <f>SUM(F57)*0.4</f>
        <v>804800</v>
      </c>
      <c r="E57" s="21">
        <f>SUM(D57/C57)</f>
        <v>34991.304347826088</v>
      </c>
      <c r="F57" s="20">
        <v>2012000</v>
      </c>
      <c r="G57" s="21">
        <f>SUM(F57)/C57</f>
        <v>87478.260869565216</v>
      </c>
      <c r="H57" s="24">
        <f t="shared" si="10"/>
        <v>100</v>
      </c>
      <c r="I57" s="25">
        <f t="shared" si="11"/>
        <v>0</v>
      </c>
      <c r="K57" s="29"/>
      <c r="P57" s="29"/>
    </row>
    <row r="58" spans="1:16" x14ac:dyDescent="0.25">
      <c r="A58" s="17"/>
      <c r="B58" s="18" t="s">
        <v>17</v>
      </c>
      <c r="C58" s="19">
        <v>121</v>
      </c>
      <c r="D58" s="20">
        <f>SUM(F58)*0.4</f>
        <v>4641600</v>
      </c>
      <c r="E58" s="21">
        <f>SUM(D58/C58)</f>
        <v>38360.330578512396</v>
      </c>
      <c r="F58" s="20">
        <v>11604000</v>
      </c>
      <c r="G58" s="21">
        <f>SUM(F58)/C58</f>
        <v>95900.826446280989</v>
      </c>
      <c r="H58" s="24">
        <f t="shared" si="10"/>
        <v>100</v>
      </c>
      <c r="I58" s="25">
        <f t="shared" si="11"/>
        <v>0</v>
      </c>
    </row>
    <row r="59" spans="1:16" x14ac:dyDescent="0.25">
      <c r="A59" s="17"/>
      <c r="B59" s="18" t="s">
        <v>18</v>
      </c>
      <c r="C59" s="19">
        <v>29</v>
      </c>
      <c r="D59" s="20">
        <f>SUM(F59)*0.4</f>
        <v>1206000</v>
      </c>
      <c r="E59" s="21">
        <f>SUM(D59/C59)</f>
        <v>41586.206896551725</v>
      </c>
      <c r="F59" s="20">
        <v>3015000</v>
      </c>
      <c r="G59" s="21">
        <f>SUM(F59)/C59</f>
        <v>103965.5172413793</v>
      </c>
      <c r="H59" s="24">
        <f t="shared" si="10"/>
        <v>100</v>
      </c>
      <c r="I59" s="25">
        <f t="shared" si="11"/>
        <v>0</v>
      </c>
    </row>
    <row r="60" spans="1:16" x14ac:dyDescent="0.25">
      <c r="A60" s="17"/>
      <c r="B60" s="18" t="s">
        <v>19</v>
      </c>
      <c r="C60" s="19"/>
      <c r="D60" s="20"/>
      <c r="E60" s="21"/>
      <c r="F60" s="20"/>
      <c r="G60" s="21"/>
      <c r="H60" s="24"/>
      <c r="I60" s="25"/>
    </row>
    <row r="61" spans="1:16" x14ac:dyDescent="0.25">
      <c r="A61" s="17"/>
      <c r="B61" s="18" t="s">
        <v>20</v>
      </c>
      <c r="C61" s="19"/>
      <c r="D61" s="20"/>
      <c r="E61" s="21"/>
      <c r="F61" s="20"/>
      <c r="G61" s="21"/>
      <c r="H61" s="24"/>
      <c r="I61" s="25"/>
    </row>
    <row r="62" spans="1:16" x14ac:dyDescent="0.25">
      <c r="A62" s="17"/>
      <c r="B62" s="18" t="s">
        <v>21</v>
      </c>
      <c r="C62" s="19"/>
      <c r="D62" s="20"/>
      <c r="E62" s="21"/>
      <c r="F62" s="20"/>
      <c r="G62" s="21"/>
      <c r="H62" s="24"/>
      <c r="I62" s="25"/>
    </row>
    <row r="63" spans="1:16" x14ac:dyDescent="0.25">
      <c r="A63" s="17"/>
      <c r="B63" s="18" t="s">
        <v>22</v>
      </c>
      <c r="C63" s="19"/>
      <c r="D63" s="20"/>
      <c r="E63" s="21"/>
      <c r="F63" s="20"/>
      <c r="G63" s="21"/>
      <c r="H63" s="24"/>
      <c r="I63" s="25"/>
    </row>
    <row r="64" spans="1:16" x14ac:dyDescent="0.25">
      <c r="A64" s="17"/>
      <c r="B64" s="18"/>
      <c r="C64" s="19"/>
      <c r="D64" s="20"/>
      <c r="E64" s="21"/>
      <c r="F64" s="30"/>
      <c r="G64" s="31"/>
      <c r="H64" s="24"/>
      <c r="I64" s="25"/>
    </row>
    <row r="65" spans="1:16" x14ac:dyDescent="0.25">
      <c r="A65" s="32" t="s">
        <v>27</v>
      </c>
      <c r="B65" s="18" t="s">
        <v>12</v>
      </c>
      <c r="C65" s="19"/>
      <c r="D65" s="20"/>
      <c r="E65" s="21"/>
      <c r="F65" s="20"/>
      <c r="G65" s="21"/>
      <c r="H65" s="24"/>
      <c r="I65" s="25"/>
      <c r="P65" s="29"/>
    </row>
    <row r="66" spans="1:16" x14ac:dyDescent="0.25">
      <c r="A66" s="17"/>
      <c r="B66" s="18" t="s">
        <v>13</v>
      </c>
      <c r="C66" s="19"/>
      <c r="D66" s="20"/>
      <c r="E66" s="21"/>
      <c r="F66" s="20"/>
      <c r="G66" s="21"/>
      <c r="H66" s="27"/>
      <c r="I66" s="28"/>
      <c r="P66" s="29"/>
    </row>
    <row r="67" spans="1:16" x14ac:dyDescent="0.25">
      <c r="A67" s="17"/>
      <c r="B67" s="18" t="s">
        <v>14</v>
      </c>
      <c r="C67" s="19">
        <v>11</v>
      </c>
      <c r="D67" s="20">
        <f t="shared" ref="D67:D73" si="12">SUM(F67)*0.4</f>
        <v>286000</v>
      </c>
      <c r="E67" s="21">
        <f t="shared" ref="E67:E74" si="13">SUM(D67/C67)</f>
        <v>26000</v>
      </c>
      <c r="F67" s="20">
        <v>715000</v>
      </c>
      <c r="G67" s="21">
        <f t="shared" ref="G67:G74" si="14">SUM(F67)/C67</f>
        <v>65000</v>
      </c>
      <c r="H67" s="24">
        <f t="shared" ref="H67:H74" si="15">SUM(100-I67)</f>
        <v>100</v>
      </c>
      <c r="I67" s="25">
        <f t="shared" ref="I67:I74" si="16">SUM(J67/C67)*100</f>
        <v>0</v>
      </c>
      <c r="P67" s="29"/>
    </row>
    <row r="68" spans="1:16" x14ac:dyDescent="0.25">
      <c r="A68" s="17"/>
      <c r="B68" s="18" t="s">
        <v>15</v>
      </c>
      <c r="C68" s="19">
        <v>159</v>
      </c>
      <c r="D68" s="20">
        <f t="shared" si="12"/>
        <v>4922800</v>
      </c>
      <c r="E68" s="21">
        <f t="shared" si="13"/>
        <v>30961.006289308178</v>
      </c>
      <c r="F68" s="20">
        <v>12307000</v>
      </c>
      <c r="G68" s="21">
        <f t="shared" si="14"/>
        <v>77402.515723270437</v>
      </c>
      <c r="H68" s="24">
        <f t="shared" si="15"/>
        <v>100</v>
      </c>
      <c r="I68" s="25">
        <f t="shared" si="16"/>
        <v>0</v>
      </c>
      <c r="P68" s="29"/>
    </row>
    <row r="69" spans="1:16" x14ac:dyDescent="0.25">
      <c r="A69" s="17"/>
      <c r="B69" s="18" t="s">
        <v>16</v>
      </c>
      <c r="C69" s="19">
        <v>18</v>
      </c>
      <c r="D69" s="20">
        <f t="shared" si="12"/>
        <v>640800</v>
      </c>
      <c r="E69" s="21">
        <f t="shared" si="13"/>
        <v>35600</v>
      </c>
      <c r="F69" s="20">
        <v>1602000</v>
      </c>
      <c r="G69" s="21">
        <f t="shared" si="14"/>
        <v>89000</v>
      </c>
      <c r="H69" s="24">
        <f t="shared" si="15"/>
        <v>100</v>
      </c>
      <c r="I69" s="25">
        <f t="shared" si="16"/>
        <v>0</v>
      </c>
      <c r="P69" s="29"/>
    </row>
    <row r="70" spans="1:16" x14ac:dyDescent="0.25">
      <c r="A70" s="17"/>
      <c r="B70" s="18" t="s">
        <v>17</v>
      </c>
      <c r="C70" s="19">
        <v>45</v>
      </c>
      <c r="D70" s="20">
        <f t="shared" si="12"/>
        <v>1729200</v>
      </c>
      <c r="E70" s="21">
        <f t="shared" si="13"/>
        <v>38426.666666666664</v>
      </c>
      <c r="F70" s="20">
        <v>4323000</v>
      </c>
      <c r="G70" s="21">
        <f t="shared" si="14"/>
        <v>96066.666666666672</v>
      </c>
      <c r="H70" s="24">
        <f t="shared" si="15"/>
        <v>100</v>
      </c>
      <c r="I70" s="25">
        <f t="shared" si="16"/>
        <v>0</v>
      </c>
      <c r="P70" s="29"/>
    </row>
    <row r="71" spans="1:16" x14ac:dyDescent="0.25">
      <c r="A71" s="17"/>
      <c r="B71" s="18" t="s">
        <v>18</v>
      </c>
      <c r="C71" s="19">
        <v>1</v>
      </c>
      <c r="D71" s="20">
        <f t="shared" si="12"/>
        <v>40800</v>
      </c>
      <c r="E71" s="21">
        <f t="shared" si="13"/>
        <v>40800</v>
      </c>
      <c r="F71" s="20">
        <v>102000</v>
      </c>
      <c r="G71" s="21">
        <f t="shared" si="14"/>
        <v>102000</v>
      </c>
      <c r="H71" s="24">
        <f t="shared" si="15"/>
        <v>100</v>
      </c>
      <c r="I71" s="25">
        <f t="shared" si="16"/>
        <v>0</v>
      </c>
      <c r="P71" s="29"/>
    </row>
    <row r="72" spans="1:16" x14ac:dyDescent="0.25">
      <c r="A72" s="17"/>
      <c r="B72" s="18" t="s">
        <v>19</v>
      </c>
      <c r="C72" s="19">
        <v>108</v>
      </c>
      <c r="D72" s="20">
        <f t="shared" si="12"/>
        <v>5616000</v>
      </c>
      <c r="E72" s="21">
        <f t="shared" si="13"/>
        <v>52000</v>
      </c>
      <c r="F72" s="20">
        <v>14040000</v>
      </c>
      <c r="G72" s="21">
        <f t="shared" si="14"/>
        <v>130000</v>
      </c>
      <c r="H72" s="24">
        <f t="shared" si="15"/>
        <v>100</v>
      </c>
      <c r="I72" s="25">
        <f t="shared" si="16"/>
        <v>0</v>
      </c>
      <c r="P72" s="29"/>
    </row>
    <row r="73" spans="1:16" x14ac:dyDescent="0.25">
      <c r="A73" s="17"/>
      <c r="B73" s="18" t="s">
        <v>20</v>
      </c>
      <c r="C73" s="19">
        <v>66</v>
      </c>
      <c r="D73" s="20">
        <f t="shared" si="12"/>
        <v>3904000</v>
      </c>
      <c r="E73" s="21">
        <f t="shared" si="13"/>
        <v>59151.515151515152</v>
      </c>
      <c r="F73" s="20">
        <v>9760000</v>
      </c>
      <c r="G73" s="21">
        <f t="shared" si="14"/>
        <v>147878.78787878787</v>
      </c>
      <c r="H73" s="24">
        <f t="shared" si="15"/>
        <v>100</v>
      </c>
      <c r="I73" s="25">
        <f t="shared" si="16"/>
        <v>0</v>
      </c>
      <c r="P73" s="29"/>
    </row>
    <row r="74" spans="1:16" x14ac:dyDescent="0.25">
      <c r="A74" s="17"/>
      <c r="B74" s="18" t="s">
        <v>21</v>
      </c>
      <c r="C74" s="19">
        <v>18</v>
      </c>
      <c r="D74" s="20">
        <f t="shared" ref="D74" si="17">SUM(F74)*0.4</f>
        <v>1156000</v>
      </c>
      <c r="E74" s="21">
        <f t="shared" si="13"/>
        <v>64222.222222222219</v>
      </c>
      <c r="F74" s="20">
        <v>2890000</v>
      </c>
      <c r="G74" s="21">
        <f t="shared" si="14"/>
        <v>160555.55555555556</v>
      </c>
      <c r="H74" s="24">
        <f t="shared" si="15"/>
        <v>100</v>
      </c>
      <c r="I74" s="25">
        <f t="shared" si="16"/>
        <v>0</v>
      </c>
      <c r="P74" s="29"/>
    </row>
    <row r="75" spans="1:16" x14ac:dyDescent="0.25">
      <c r="A75" s="17"/>
      <c r="B75" s="18" t="s">
        <v>22</v>
      </c>
      <c r="C75" s="19"/>
      <c r="D75" s="20"/>
      <c r="E75" s="21"/>
      <c r="F75" s="20"/>
      <c r="G75" s="21"/>
      <c r="H75" s="24"/>
      <c r="I75" s="25"/>
      <c r="P75" s="29"/>
    </row>
    <row r="76" spans="1:16" x14ac:dyDescent="0.25">
      <c r="A76" s="17"/>
      <c r="B76" s="18" t="s">
        <v>28</v>
      </c>
      <c r="C76" s="19">
        <f>19+20</f>
        <v>39</v>
      </c>
      <c r="D76" s="20">
        <f t="shared" ref="D76" si="18">SUM(F76)*0.4</f>
        <v>4149990.4000000004</v>
      </c>
      <c r="E76" s="21">
        <f t="shared" ref="E76" si="19">SUM(D76/C76)</f>
        <v>106410.01025641027</v>
      </c>
      <c r="F76" s="20">
        <f>5400000+4974976</f>
        <v>10374976</v>
      </c>
      <c r="G76" s="21">
        <f t="shared" ref="G76" si="20">SUM(F76)/C76</f>
        <v>266025.02564102563</v>
      </c>
      <c r="H76" s="24">
        <f>SUM(100-I76)</f>
        <v>100</v>
      </c>
      <c r="I76" s="25">
        <f t="shared" ref="I76" si="21">SUM(J76/C76)*100</f>
        <v>0</v>
      </c>
      <c r="P76" s="29"/>
    </row>
    <row r="77" spans="1:16" x14ac:dyDescent="0.25">
      <c r="A77" s="17"/>
      <c r="B77" s="18"/>
      <c r="C77" s="19"/>
      <c r="D77" s="20"/>
      <c r="E77" s="21"/>
      <c r="F77" s="30"/>
      <c r="G77" s="31"/>
      <c r="H77" s="24"/>
      <c r="I77" s="25"/>
    </row>
    <row r="78" spans="1:16" x14ac:dyDescent="0.25">
      <c r="A78" s="17" t="s">
        <v>29</v>
      </c>
      <c r="B78" s="18" t="s">
        <v>12</v>
      </c>
      <c r="C78" s="19">
        <v>114</v>
      </c>
      <c r="D78" s="20">
        <f t="shared" ref="D78:D87" si="22">SUM(F78)*0.4</f>
        <v>2052000</v>
      </c>
      <c r="E78" s="21">
        <f t="shared" ref="E78:E87" si="23">SUM(D78/C78)</f>
        <v>18000</v>
      </c>
      <c r="F78" s="20">
        <v>5130000</v>
      </c>
      <c r="G78" s="21">
        <f t="shared" ref="G78:G87" si="24">SUM(F78)/C78</f>
        <v>45000</v>
      </c>
      <c r="H78" s="24">
        <f t="shared" ref="H78:H79" si="25">SUM(100-I78)</f>
        <v>100</v>
      </c>
      <c r="I78" s="25">
        <f t="shared" ref="I78:I79" si="26">SUM(J78/C78)*100</f>
        <v>0</v>
      </c>
      <c r="O78" s="29"/>
    </row>
    <row r="79" spans="1:16" x14ac:dyDescent="0.25">
      <c r="A79" s="17"/>
      <c r="B79" s="18" t="s">
        <v>13</v>
      </c>
      <c r="C79" s="19">
        <v>92</v>
      </c>
      <c r="D79" s="20">
        <f t="shared" si="22"/>
        <v>1882000</v>
      </c>
      <c r="E79" s="21">
        <f t="shared" si="23"/>
        <v>20456.521739130436</v>
      </c>
      <c r="F79" s="20">
        <v>4705000</v>
      </c>
      <c r="G79" s="21">
        <f t="shared" si="24"/>
        <v>51141.304347826088</v>
      </c>
      <c r="H79" s="24">
        <f t="shared" si="25"/>
        <v>100</v>
      </c>
      <c r="I79" s="25">
        <f t="shared" si="26"/>
        <v>0</v>
      </c>
      <c r="O79" s="29"/>
    </row>
    <row r="80" spans="1:16" x14ac:dyDescent="0.25">
      <c r="A80" s="17"/>
      <c r="B80" s="18" t="s">
        <v>14</v>
      </c>
      <c r="C80" s="19"/>
      <c r="D80" s="20"/>
      <c r="E80" s="21"/>
      <c r="F80" s="20"/>
      <c r="G80" s="21"/>
      <c r="H80" s="24"/>
      <c r="I80" s="25"/>
      <c r="O80" s="29"/>
    </row>
    <row r="81" spans="1:15" x14ac:dyDescent="0.25">
      <c r="A81" s="17"/>
      <c r="B81" s="18" t="s">
        <v>15</v>
      </c>
      <c r="C81" s="19">
        <v>1</v>
      </c>
      <c r="D81" s="20">
        <f t="shared" si="22"/>
        <v>30000</v>
      </c>
      <c r="E81" s="21">
        <f t="shared" si="23"/>
        <v>30000</v>
      </c>
      <c r="F81" s="20">
        <v>75000</v>
      </c>
      <c r="G81" s="21">
        <f t="shared" si="24"/>
        <v>75000</v>
      </c>
      <c r="H81" s="24">
        <f t="shared" ref="H81:H87" si="27">SUM(100-I81)</f>
        <v>100</v>
      </c>
      <c r="I81" s="25">
        <f t="shared" ref="I81:I87" si="28">SUM(J81/C81)*100</f>
        <v>0</v>
      </c>
      <c r="O81" s="29"/>
    </row>
    <row r="82" spans="1:15" x14ac:dyDescent="0.25">
      <c r="A82" s="17"/>
      <c r="B82" s="18" t="s">
        <v>16</v>
      </c>
      <c r="C82" s="19">
        <f>128+44</f>
        <v>172</v>
      </c>
      <c r="D82" s="20">
        <f t="shared" si="22"/>
        <v>5979200</v>
      </c>
      <c r="E82" s="21">
        <f t="shared" si="23"/>
        <v>34762.79069767442</v>
      </c>
      <c r="F82" s="20">
        <f>11252000+3696000</f>
        <v>14948000</v>
      </c>
      <c r="G82" s="21">
        <f t="shared" si="24"/>
        <v>86906.976744186046</v>
      </c>
      <c r="H82" s="24">
        <f t="shared" si="27"/>
        <v>100</v>
      </c>
      <c r="I82" s="25">
        <f t="shared" si="28"/>
        <v>0</v>
      </c>
      <c r="O82" s="29"/>
    </row>
    <row r="83" spans="1:15" x14ac:dyDescent="0.25">
      <c r="A83" s="17"/>
      <c r="B83" s="18" t="s">
        <v>17</v>
      </c>
      <c r="C83" s="19">
        <f>12+25</f>
        <v>37</v>
      </c>
      <c r="D83" s="20">
        <f t="shared" si="22"/>
        <v>1409200</v>
      </c>
      <c r="E83" s="21">
        <f t="shared" si="23"/>
        <v>38086.486486486487</v>
      </c>
      <c r="F83" s="20">
        <f>1152000+2371000</f>
        <v>3523000</v>
      </c>
      <c r="G83" s="21">
        <f t="shared" si="24"/>
        <v>95216.216216216213</v>
      </c>
      <c r="H83" s="24">
        <f t="shared" si="27"/>
        <v>100</v>
      </c>
      <c r="I83" s="25">
        <f t="shared" si="28"/>
        <v>0</v>
      </c>
      <c r="O83" s="29"/>
    </row>
    <row r="84" spans="1:15" x14ac:dyDescent="0.25">
      <c r="A84" s="17"/>
      <c r="B84" s="18" t="s">
        <v>18</v>
      </c>
      <c r="C84" s="19">
        <v>145</v>
      </c>
      <c r="D84" s="20">
        <f t="shared" si="22"/>
        <v>5974000</v>
      </c>
      <c r="E84" s="21">
        <f t="shared" si="23"/>
        <v>41200</v>
      </c>
      <c r="F84" s="20">
        <v>14935000</v>
      </c>
      <c r="G84" s="21">
        <f t="shared" si="24"/>
        <v>103000</v>
      </c>
      <c r="H84" s="24">
        <f t="shared" si="27"/>
        <v>100</v>
      </c>
      <c r="I84" s="25">
        <f t="shared" si="28"/>
        <v>0</v>
      </c>
      <c r="O84" s="29"/>
    </row>
    <row r="85" spans="1:15" x14ac:dyDescent="0.25">
      <c r="A85" s="17"/>
      <c r="B85" s="18" t="s">
        <v>19</v>
      </c>
      <c r="C85" s="19">
        <v>62</v>
      </c>
      <c r="D85" s="20">
        <f t="shared" si="22"/>
        <v>3364000</v>
      </c>
      <c r="E85" s="21">
        <f t="shared" si="23"/>
        <v>54258.06451612903</v>
      </c>
      <c r="F85" s="20">
        <v>8410000</v>
      </c>
      <c r="G85" s="21">
        <f t="shared" si="24"/>
        <v>135645.16129032258</v>
      </c>
      <c r="H85" s="24">
        <f t="shared" si="27"/>
        <v>100</v>
      </c>
      <c r="I85" s="25">
        <f t="shared" si="28"/>
        <v>0</v>
      </c>
      <c r="O85" s="29"/>
    </row>
    <row r="86" spans="1:15" x14ac:dyDescent="0.25">
      <c r="A86" s="17"/>
      <c r="B86" s="18" t="s">
        <v>20</v>
      </c>
      <c r="C86" s="19">
        <v>39</v>
      </c>
      <c r="D86" s="20">
        <f t="shared" si="22"/>
        <v>2388000</v>
      </c>
      <c r="E86" s="21">
        <f t="shared" si="23"/>
        <v>61230.769230769234</v>
      </c>
      <c r="F86" s="20">
        <v>5970000</v>
      </c>
      <c r="G86" s="21">
        <f t="shared" si="24"/>
        <v>153076.92307692306</v>
      </c>
      <c r="H86" s="24">
        <f t="shared" si="27"/>
        <v>100</v>
      </c>
      <c r="I86" s="25">
        <f t="shared" si="28"/>
        <v>0</v>
      </c>
      <c r="O86" s="29"/>
    </row>
    <row r="87" spans="1:15" x14ac:dyDescent="0.25">
      <c r="A87" s="17"/>
      <c r="B87" s="18" t="s">
        <v>21</v>
      </c>
      <c r="C87" s="19">
        <v>10</v>
      </c>
      <c r="D87" s="20">
        <f t="shared" si="22"/>
        <v>672000</v>
      </c>
      <c r="E87" s="21">
        <f t="shared" si="23"/>
        <v>67200</v>
      </c>
      <c r="F87" s="20">
        <v>1680000</v>
      </c>
      <c r="G87" s="21">
        <f t="shared" si="24"/>
        <v>168000</v>
      </c>
      <c r="H87" s="24">
        <f t="shared" si="27"/>
        <v>100</v>
      </c>
      <c r="I87" s="25">
        <f t="shared" si="28"/>
        <v>0</v>
      </c>
      <c r="O87" s="29"/>
    </row>
    <row r="88" spans="1:15" ht="15.75" thickBot="1" x14ac:dyDescent="0.3">
      <c r="A88" s="33"/>
      <c r="B88" s="34" t="s">
        <v>22</v>
      </c>
      <c r="C88" s="19"/>
      <c r="D88" s="35"/>
      <c r="E88" s="36"/>
      <c r="F88" s="37"/>
      <c r="G88" s="38"/>
      <c r="H88" s="39"/>
      <c r="I88" s="40"/>
    </row>
    <row r="89" spans="1:15" ht="15.75" thickBot="1" x14ac:dyDescent="0.3">
      <c r="C89" s="41">
        <f>SUM(C5:C88)</f>
        <v>2094</v>
      </c>
      <c r="D89" s="42">
        <f>SUM(D5:D88)</f>
        <v>80814790.400000006</v>
      </c>
      <c r="E89" s="43"/>
      <c r="F89" s="42">
        <f>SUM(F5:F88)</f>
        <v>202036976</v>
      </c>
      <c r="G89" s="43"/>
      <c r="H89" s="24"/>
      <c r="I89" s="24"/>
    </row>
  </sheetData>
  <mergeCells count="4">
    <mergeCell ref="C1:G1"/>
    <mergeCell ref="H1:I1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Tim Hanstock</cp:lastModifiedBy>
  <dcterms:created xsi:type="dcterms:W3CDTF">2023-05-23T10:37:58Z</dcterms:created>
  <dcterms:modified xsi:type="dcterms:W3CDTF">2023-05-23T12:51:00Z</dcterms:modified>
</cp:coreProperties>
</file>