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lockStructure="1"/>
  <bookViews>
    <workbookView xWindow="0" yWindow="0" windowWidth="19440" windowHeight="6930"/>
  </bookViews>
  <sheets>
    <sheet name="TT &amp; Stretched" sheetId="6" r:id="rId1"/>
    <sheet name="Stretched &amp; Stretched" sheetId="7" r:id="rId2"/>
  </sheets>
  <calcPr calcId="145621"/>
</workbook>
</file>

<file path=xl/calcChain.xml><?xml version="1.0" encoding="utf-8"?>
<calcChain xmlns="http://schemas.openxmlformats.org/spreadsheetml/2006/main">
  <c r="F13" i="7" l="1"/>
  <c r="F14" i="7" s="1"/>
  <c r="F15" i="7" s="1"/>
  <c r="F16" i="7" s="1"/>
  <c r="F17" i="7" s="1"/>
  <c r="F18" i="7" s="1"/>
  <c r="F19" i="7" s="1"/>
  <c r="F20" i="7" s="1"/>
  <c r="F21" i="7" s="1"/>
  <c r="F22" i="7" s="1"/>
  <c r="F23" i="7" s="1"/>
  <c r="F24" i="7" s="1"/>
  <c r="F25" i="7" s="1"/>
  <c r="F26" i="7" s="1"/>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F56" i="7" s="1"/>
  <c r="F57" i="7" s="1"/>
  <c r="F58" i="7" s="1"/>
  <c r="F59" i="7" s="1"/>
  <c r="F60" i="7" s="1"/>
  <c r="F61" i="7" s="1"/>
  <c r="F62" i="7" s="1"/>
  <c r="C13" i="7"/>
  <c r="C14" i="7" s="1"/>
  <c r="C15" i="7" s="1"/>
  <c r="C16" i="7" s="1"/>
  <c r="C17" i="7" s="1"/>
  <c r="C18" i="7" s="1"/>
  <c r="C19" i="7" s="1"/>
  <c r="C20" i="7" s="1"/>
  <c r="C21" i="7" s="1"/>
  <c r="C22" i="7" s="1"/>
  <c r="C23" i="7" s="1"/>
  <c r="C24" i="7" s="1"/>
  <c r="C27" i="7" s="1"/>
  <c r="C28" i="7" s="1"/>
  <c r="C29" i="7" s="1"/>
  <c r="C30" i="7" s="1"/>
  <c r="C31" i="7" s="1"/>
  <c r="C32" i="7" s="1"/>
  <c r="C33" i="7" s="1"/>
  <c r="C34" i="7" s="1"/>
  <c r="C35" i="7" s="1"/>
  <c r="C36" i="7" s="1"/>
  <c r="C37" i="7" s="1"/>
  <c r="C38" i="7" s="1"/>
  <c r="C39" i="7" s="1"/>
  <c r="C40" i="7" s="1"/>
  <c r="C43" i="7" s="1"/>
  <c r="C44" i="7" s="1"/>
  <c r="C45" i="7" s="1"/>
  <c r="C46" i="7" s="1"/>
  <c r="C47" i="7" s="1"/>
  <c r="C48" i="7" s="1"/>
  <c r="C49" i="7" s="1"/>
  <c r="C50" i="7" s="1"/>
  <c r="C51" i="7" s="1"/>
  <c r="C52" i="7" s="1"/>
  <c r="C53" i="7" s="1"/>
  <c r="I12" i="7"/>
  <c r="I13" i="7" s="1"/>
  <c r="I14" i="7" s="1"/>
  <c r="I15" i="7" s="1"/>
  <c r="I16" i="7" s="1"/>
  <c r="I17" i="7" s="1"/>
  <c r="I18" i="7" s="1"/>
  <c r="I19" i="7" s="1"/>
  <c r="I20" i="7" s="1"/>
  <c r="I21" i="7" s="1"/>
  <c r="I22" i="7" s="1"/>
  <c r="I23" i="7" s="1"/>
  <c r="I24" i="7" s="1"/>
  <c r="G12" i="7"/>
  <c r="G13" i="7" s="1"/>
  <c r="G14" i="7" s="1"/>
  <c r="G15" i="7" s="1"/>
  <c r="G16" i="7" s="1"/>
  <c r="G17" i="7" s="1"/>
  <c r="G18" i="7" s="1"/>
  <c r="G19" i="7" s="1"/>
  <c r="G20" i="7" s="1"/>
  <c r="G21" i="7" s="1"/>
  <c r="G22" i="7" s="1"/>
  <c r="G23" i="7" s="1"/>
  <c r="G24" i="7" s="1"/>
  <c r="G25" i="7" s="1"/>
  <c r="D7" i="7"/>
  <c r="D12" i="7" s="1"/>
  <c r="D13" i="7" s="1"/>
  <c r="D14" i="7" s="1"/>
  <c r="D15" i="7" s="1"/>
  <c r="D16" i="7" s="1"/>
  <c r="D17" i="7" s="1"/>
  <c r="D18" i="7" s="1"/>
  <c r="D19" i="7" s="1"/>
  <c r="D20" i="7" s="1"/>
  <c r="D21" i="7" s="1"/>
  <c r="D22" i="7" s="1"/>
  <c r="D23" i="7" s="1"/>
  <c r="D24" i="7" s="1"/>
  <c r="D27" i="7" s="1"/>
  <c r="D28" i="7" s="1"/>
  <c r="D29" i="7" s="1"/>
  <c r="D30" i="7" s="1"/>
  <c r="D31" i="7" s="1"/>
  <c r="D32" i="7" s="1"/>
  <c r="D33" i="7" s="1"/>
  <c r="D34" i="7" s="1"/>
  <c r="D35" i="7" s="1"/>
  <c r="D36" i="7" s="1"/>
  <c r="D37" i="7" s="1"/>
  <c r="D38" i="7" s="1"/>
  <c r="D39" i="7" s="1"/>
  <c r="D40" i="7" s="1"/>
  <c r="D43" i="7" s="1"/>
  <c r="D44" i="7" s="1"/>
  <c r="D45" i="7" s="1"/>
  <c r="D46" i="7" s="1"/>
  <c r="D47" i="7" s="1"/>
  <c r="D48" i="7" s="1"/>
  <c r="D49" i="7" s="1"/>
  <c r="D50" i="7" s="1"/>
  <c r="D51" i="7" s="1"/>
  <c r="D52" i="7" s="1"/>
  <c r="D53" i="7" s="1"/>
  <c r="D83" i="6"/>
  <c r="H19" i="6"/>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C19" i="6"/>
  <c r="C20" i="6" s="1"/>
  <c r="C21" i="6" s="1"/>
  <c r="C22" i="6" s="1"/>
  <c r="C23" i="6" s="1"/>
  <c r="C24" i="6" s="1"/>
  <c r="C25" i="6" s="1"/>
  <c r="C26" i="6" s="1"/>
  <c r="C27" i="6" s="1"/>
  <c r="C28" i="6" s="1"/>
  <c r="C29" i="6" s="1"/>
  <c r="C30" i="6" s="1"/>
  <c r="C33" i="6" s="1"/>
  <c r="C34" i="6" s="1"/>
  <c r="C35" i="6" s="1"/>
  <c r="C36" i="6" s="1"/>
  <c r="C37" i="6" s="1"/>
  <c r="C38" i="6" s="1"/>
  <c r="C39" i="6" s="1"/>
  <c r="C40" i="6" s="1"/>
  <c r="C41" i="6" s="1"/>
  <c r="C42" i="6" s="1"/>
  <c r="C43" i="6" s="1"/>
  <c r="C44" i="6" s="1"/>
  <c r="C45" i="6" s="1"/>
  <c r="C46" i="6" s="1"/>
  <c r="C49" i="6" s="1"/>
  <c r="C50" i="6" s="1"/>
  <c r="C51" i="6" s="1"/>
  <c r="C52" i="6" s="1"/>
  <c r="C53" i="6" s="1"/>
  <c r="C54" i="6" s="1"/>
  <c r="C55" i="6" s="1"/>
  <c r="C56" i="6" s="1"/>
  <c r="C57" i="6" s="1"/>
  <c r="C58" i="6" s="1"/>
  <c r="C59" i="6" s="1"/>
  <c r="I18" i="6"/>
  <c r="I19" i="6" s="1"/>
  <c r="I20" i="6" s="1"/>
  <c r="I21" i="6" s="1"/>
  <c r="I22" i="6" s="1"/>
  <c r="I23" i="6" s="1"/>
  <c r="I24" i="6" s="1"/>
  <c r="I25" i="6" s="1"/>
  <c r="I26" i="6" s="1"/>
  <c r="I27" i="6" s="1"/>
  <c r="I28" i="6" s="1"/>
  <c r="I29" i="6" s="1"/>
  <c r="I30" i="6" s="1"/>
  <c r="I31" i="6" s="1"/>
  <c r="I32" i="6" s="1"/>
  <c r="I33" i="6" s="1"/>
  <c r="I34" i="6" s="1"/>
  <c r="I35" i="6" s="1"/>
  <c r="I36" i="6" s="1"/>
  <c r="I37" i="6" s="1"/>
  <c r="I38" i="6" s="1"/>
  <c r="I39" i="6" s="1"/>
  <c r="I40" i="6" s="1"/>
  <c r="I41" i="6" s="1"/>
  <c r="I42" i="6" s="1"/>
  <c r="I43" i="6" s="1"/>
  <c r="I44" i="6" s="1"/>
  <c r="I45" i="6" s="1"/>
  <c r="I46" i="6" s="1"/>
  <c r="I47" i="6" s="1"/>
  <c r="I48" i="6" s="1"/>
  <c r="I49" i="6" s="1"/>
  <c r="I50" i="6" s="1"/>
  <c r="I51" i="6" s="1"/>
  <c r="I52" i="6" s="1"/>
  <c r="I53" i="6" s="1"/>
  <c r="I54" i="6" s="1"/>
  <c r="I55" i="6" s="1"/>
  <c r="I56" i="6" s="1"/>
  <c r="I57" i="6" s="1"/>
  <c r="I58" i="6" s="1"/>
  <c r="I59" i="6" s="1"/>
  <c r="I60" i="6" s="1"/>
  <c r="I61" i="6" s="1"/>
  <c r="I62" i="6" s="1"/>
  <c r="I63" i="6" s="1"/>
  <c r="I64" i="6" s="1"/>
  <c r="I65" i="6" s="1"/>
  <c r="I66" i="6" s="1"/>
  <c r="I67" i="6" s="1"/>
  <c r="I68" i="6" s="1"/>
  <c r="F18" i="6"/>
  <c r="F19" i="6" s="1"/>
  <c r="F20" i="6" s="1"/>
  <c r="F21" i="6" s="1"/>
  <c r="F22" i="6" s="1"/>
  <c r="F23" i="6" s="1"/>
  <c r="F24" i="6" s="1"/>
  <c r="F25" i="6" s="1"/>
  <c r="F26" i="6" s="1"/>
  <c r="F27" i="6" s="1"/>
  <c r="F28" i="6" s="1"/>
  <c r="F29" i="6" s="1"/>
  <c r="F30" i="6" s="1"/>
  <c r="F33" i="6" s="1"/>
  <c r="D13" i="6"/>
  <c r="D18" i="6" s="1"/>
  <c r="D19" i="6" s="1"/>
  <c r="D20" i="6" s="1"/>
  <c r="D21" i="6" s="1"/>
  <c r="D22" i="6" s="1"/>
  <c r="D23" i="6" s="1"/>
  <c r="D24" i="6" s="1"/>
  <c r="D25" i="6" s="1"/>
  <c r="D26" i="6" s="1"/>
  <c r="D27" i="6" s="1"/>
  <c r="D28" i="6" s="1"/>
  <c r="D29" i="6" s="1"/>
  <c r="D30" i="6" s="1"/>
  <c r="D33" i="6" s="1"/>
  <c r="I25" i="7" l="1"/>
  <c r="I26" i="7" s="1"/>
  <c r="I27" i="7" s="1"/>
  <c r="I28" i="7" s="1"/>
  <c r="I29" i="7" s="1"/>
  <c r="I30" i="7" s="1"/>
  <c r="I31" i="7" s="1"/>
  <c r="I32" i="7" s="1"/>
  <c r="I33" i="7" s="1"/>
  <c r="I34" i="7" s="1"/>
  <c r="I35" i="7" s="1"/>
  <c r="I36" i="7" s="1"/>
  <c r="I37" i="7" s="1"/>
  <c r="I38" i="7" s="1"/>
  <c r="I39" i="7" s="1"/>
  <c r="G71" i="7"/>
  <c r="H71" i="7" s="1"/>
  <c r="E71" i="7"/>
  <c r="F71" i="7" s="1"/>
  <c r="E77" i="6"/>
  <c r="G77" i="6"/>
  <c r="G26" i="7"/>
  <c r="G27" i="7" s="1"/>
  <c r="G28" i="7" s="1"/>
  <c r="G29" i="7" s="1"/>
  <c r="G30" i="7" s="1"/>
  <c r="G31" i="7" s="1"/>
  <c r="G32" i="7" s="1"/>
  <c r="G33" i="7" s="1"/>
  <c r="G34" i="7" s="1"/>
  <c r="G35" i="7" s="1"/>
  <c r="G36" i="7" s="1"/>
  <c r="G37" i="7" s="1"/>
  <c r="G38" i="7" s="1"/>
  <c r="G39" i="7" s="1"/>
  <c r="F34" i="6"/>
  <c r="F35" i="6" s="1"/>
  <c r="F36" i="6" s="1"/>
  <c r="F37" i="6" s="1"/>
  <c r="F38" i="6" s="1"/>
  <c r="F39" i="6" s="1"/>
  <c r="F40" i="6" s="1"/>
  <c r="F41" i="6" s="1"/>
  <c r="F42" i="6" s="1"/>
  <c r="F43" i="6" s="1"/>
  <c r="F44" i="6" s="1"/>
  <c r="F45" i="6" s="1"/>
  <c r="D34" i="6"/>
  <c r="D35" i="6" s="1"/>
  <c r="D36" i="6" s="1"/>
  <c r="D37" i="6" s="1"/>
  <c r="D38" i="6" s="1"/>
  <c r="D39" i="6" s="1"/>
  <c r="D40" i="6" s="1"/>
  <c r="D41" i="6" s="1"/>
  <c r="D42" i="6" s="1"/>
  <c r="D43" i="6" s="1"/>
  <c r="D44" i="6" s="1"/>
  <c r="D45" i="6" s="1"/>
  <c r="G40" i="7" l="1"/>
  <c r="G41" i="7" s="1"/>
  <c r="G42" i="7" s="1"/>
  <c r="G43" i="7" s="1"/>
  <c r="G44" i="7" s="1"/>
  <c r="G45" i="7" s="1"/>
  <c r="G46" i="7" s="1"/>
  <c r="G47" i="7" s="1"/>
  <c r="G48" i="7" s="1"/>
  <c r="G49" i="7" s="1"/>
  <c r="G50" i="7" s="1"/>
  <c r="G51" i="7" s="1"/>
  <c r="G52" i="7" s="1"/>
  <c r="G53" i="7" s="1"/>
  <c r="I40" i="7"/>
  <c r="I71" i="7"/>
  <c r="D46" i="6"/>
  <c r="F46" i="6"/>
  <c r="H77" i="6"/>
  <c r="I77" i="6"/>
  <c r="F77" i="6"/>
  <c r="I41" i="7" l="1"/>
  <c r="I42" i="7" s="1"/>
  <c r="I43" i="7" s="1"/>
  <c r="I44" i="7" s="1"/>
  <c r="I45" i="7" s="1"/>
  <c r="I46" i="7" s="1"/>
  <c r="I47" i="7" s="1"/>
  <c r="I48" i="7" s="1"/>
  <c r="I49" i="7" s="1"/>
  <c r="I50" i="7" s="1"/>
  <c r="I51" i="7" s="1"/>
  <c r="I52" i="7" s="1"/>
  <c r="I53" i="7" s="1"/>
  <c r="I54" i="7" s="1"/>
  <c r="I55" i="7" s="1"/>
  <c r="I56" i="7" s="1"/>
  <c r="I57" i="7" s="1"/>
  <c r="I58" i="7" s="1"/>
  <c r="I59" i="7" s="1"/>
  <c r="I60" i="7" s="1"/>
  <c r="I61" i="7" s="1"/>
  <c r="I62" i="7" s="1"/>
  <c r="G73" i="7"/>
  <c r="H73" i="7" s="1"/>
  <c r="E73" i="7"/>
  <c r="F73" i="7" s="1"/>
  <c r="D49" i="6"/>
  <c r="D50" i="6" s="1"/>
  <c r="D51" i="6" s="1"/>
  <c r="D52" i="6" s="1"/>
  <c r="D53" i="6" s="1"/>
  <c r="D54" i="6" s="1"/>
  <c r="D55" i="6" s="1"/>
  <c r="D56" i="6" s="1"/>
  <c r="D57" i="6" s="1"/>
  <c r="D58" i="6" s="1"/>
  <c r="D59" i="6" s="1"/>
  <c r="G79" i="6"/>
  <c r="H79" i="6" s="1"/>
  <c r="F49" i="6"/>
  <c r="F50" i="6" s="1"/>
  <c r="F51" i="6" s="1"/>
  <c r="F52" i="6" s="1"/>
  <c r="F53" i="6" s="1"/>
  <c r="F54" i="6" s="1"/>
  <c r="F55" i="6" s="1"/>
  <c r="F56" i="6" s="1"/>
  <c r="F57" i="6" s="1"/>
  <c r="F58" i="6" s="1"/>
  <c r="F59" i="6" s="1"/>
  <c r="E81" i="6" s="1"/>
  <c r="E79" i="6"/>
  <c r="G54" i="7"/>
  <c r="G55" i="7" s="1"/>
  <c r="G56" i="7" s="1"/>
  <c r="G57" i="7" s="1"/>
  <c r="G58" i="7" s="1"/>
  <c r="G59" i="7" s="1"/>
  <c r="G60" i="7" s="1"/>
  <c r="G61" i="7" s="1"/>
  <c r="G62" i="7" s="1"/>
  <c r="F79" i="6"/>
  <c r="I79" i="6" l="1"/>
  <c r="G75" i="7"/>
  <c r="E75" i="7"/>
  <c r="F75" i="7" s="1"/>
  <c r="I73" i="7"/>
  <c r="G81" i="6"/>
  <c r="H81" i="6" s="1"/>
  <c r="E83" i="6"/>
  <c r="F81" i="6"/>
  <c r="G83" i="6" l="1"/>
  <c r="I81" i="6"/>
  <c r="I83" i="6" s="1"/>
  <c r="J83" i="6" s="1"/>
  <c r="G77" i="7"/>
  <c r="H75" i="7"/>
  <c r="I75" i="7"/>
  <c r="I77" i="7" s="1"/>
  <c r="J77" i="7" s="1"/>
  <c r="E77" i="7"/>
</calcChain>
</file>

<file path=xl/sharedStrings.xml><?xml version="1.0" encoding="utf-8"?>
<sst xmlns="http://schemas.openxmlformats.org/spreadsheetml/2006/main" count="46" uniqueCount="20">
  <si>
    <t>Weeks</t>
  </si>
  <si>
    <t>Delivery Models</t>
  </si>
  <si>
    <t>Payments</t>
  </si>
  <si>
    <t>Funding</t>
  </si>
  <si>
    <t xml:space="preserve"> </t>
  </si>
  <si>
    <t>Provider A</t>
  </si>
  <si>
    <t>Provider B</t>
  </si>
  <si>
    <t>Total</t>
  </si>
  <si>
    <t>FUNDED HOURS TO BE CLAIMED BY THE PROVIDER IN EACH FUNDING PERIOD</t>
  </si>
  <si>
    <t>Funding Period</t>
  </si>
  <si>
    <t>Autumn</t>
  </si>
  <si>
    <t>Spring</t>
  </si>
  <si>
    <t>Summer</t>
  </si>
  <si>
    <t>Funded Hours Claimed By</t>
  </si>
  <si>
    <t>Total Funded Hours</t>
  </si>
  <si>
    <t>Stretched Offer Calculator</t>
  </si>
  <si>
    <t>Weeks per term</t>
  </si>
  <si>
    <t>Hours claimed per week</t>
  </si>
  <si>
    <t>Based on a child attending Provider A term time only (i.e school)and Provider B (i.e. childminder, extended day care) for more than 38 weeks a year</t>
  </si>
  <si>
    <r>
      <t xml:space="preserve">If a child is starting partway through the </t>
    </r>
    <r>
      <rPr>
        <b/>
        <sz val="11"/>
        <color theme="1"/>
        <rFont val="Calibri"/>
        <family val="2"/>
        <scheme val="minor"/>
      </rPr>
      <t xml:space="preserve">financial </t>
    </r>
    <r>
      <rPr>
        <sz val="11"/>
        <color theme="1"/>
        <rFont val="Calibri"/>
        <family val="2"/>
        <scheme val="minor"/>
      </rPr>
      <t>year, and support is needed please contact The Free Entitlement Team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</si>
</sst>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CFDF9"/>
        <bgColor indexed="64"/>
      </patternFill>
    </fill>
    <fill>
      <patternFill patternType="solid">
        <fgColor rgb="FFFFFFFF"/>
        <bgColor indexed="64"/>
      </patternFill>
    </fill>
    <fill>
      <patternFill patternType="solid">
        <fgColor rgb="FFFDFEF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4">
    <xf numFmtId="0" fontId="0" fillId="0" borderId="0" xfId="0"/>
    <xf numFmtId="0" fontId="1" fillId="0" borderId="0" xfId="0" applyFont="1"/>
    <xf numFmtId="0" fontId="0" fillId="2" borderId="0" xfId="0" applyFill="1"/>
    <xf numFmtId="0" fontId="0" fillId="3" borderId="0" xfId="0" applyFill="1" applyAlignment="1">
      <alignment horizontal="center"/>
    </xf>
    <xf numFmtId="0" fontId="0" fillId="3" borderId="0" xfId="0" applyFill="1"/>
    <xf numFmtId="0" fontId="0" fillId="4" borderId="0" xfId="0" applyFill="1" applyAlignment="1">
      <alignment horizontal="center"/>
    </xf>
    <xf numFmtId="0" fontId="0" fillId="4" borderId="0" xfId="0" applyFill="1"/>
    <xf numFmtId="1" fontId="0" fillId="2" borderId="0" xfId="0" applyNumberFormat="1" applyFill="1" applyBorder="1"/>
    <xf numFmtId="1" fontId="0" fillId="2" borderId="0" xfId="0" applyNumberFormat="1" applyFill="1"/>
    <xf numFmtId="164" fontId="0" fillId="3" borderId="0" xfId="0" applyNumberFormat="1" applyFill="1"/>
    <xf numFmtId="164" fontId="0" fillId="4" borderId="0" xfId="0" applyNumberFormat="1" applyFill="1"/>
    <xf numFmtId="0" fontId="0" fillId="0" borderId="2" xfId="0" applyBorder="1"/>
    <xf numFmtId="0" fontId="0" fillId="0" borderId="3" xfId="0" applyBorder="1"/>
    <xf numFmtId="0" fontId="0" fillId="0" borderId="4" xfId="0" applyBorder="1"/>
    <xf numFmtId="0" fontId="0" fillId="0" borderId="6" xfId="0" applyBorder="1"/>
    <xf numFmtId="0" fontId="0" fillId="0" borderId="8" xfId="0" applyBorder="1"/>
    <xf numFmtId="0" fontId="0" fillId="0" borderId="9" xfId="0" applyBorder="1" applyAlignment="1">
      <alignment horizontal="center"/>
    </xf>
    <xf numFmtId="0" fontId="0" fillId="0" borderId="9" xfId="0" applyBorder="1"/>
    <xf numFmtId="0" fontId="0" fillId="0" borderId="0" xfId="0" applyFill="1"/>
    <xf numFmtId="1" fontId="0" fillId="0" borderId="0" xfId="0" applyNumberFormat="1" applyFill="1"/>
    <xf numFmtId="1" fontId="0" fillId="2" borderId="13" xfId="0" applyNumberFormat="1" applyFill="1" applyBorder="1" applyAlignment="1">
      <alignment horizontal="center"/>
    </xf>
    <xf numFmtId="1" fontId="0" fillId="2" borderId="14" xfId="0" applyNumberFormat="1" applyFill="1" applyBorder="1" applyAlignment="1">
      <alignment horizontal="center"/>
    </xf>
    <xf numFmtId="0" fontId="0" fillId="3" borderId="1" xfId="0" applyFill="1" applyBorder="1" applyAlignment="1">
      <alignment horizontal="center"/>
    </xf>
    <xf numFmtId="1" fontId="0" fillId="3" borderId="13" xfId="0" applyNumberFormat="1" applyFill="1" applyBorder="1" applyAlignment="1">
      <alignment horizontal="center"/>
    </xf>
    <xf numFmtId="1" fontId="0" fillId="3" borderId="14" xfId="0" applyNumberFormat="1" applyFill="1" applyBorder="1" applyAlignment="1">
      <alignment horizontal="center"/>
    </xf>
    <xf numFmtId="0" fontId="0" fillId="2" borderId="15" xfId="0" applyFill="1" applyBorder="1" applyAlignment="1">
      <alignment horizontal="center"/>
    </xf>
    <xf numFmtId="0" fontId="0" fillId="3" borderId="15" xfId="0" applyFill="1" applyBorder="1" applyAlignment="1">
      <alignment horizontal="center"/>
    </xf>
    <xf numFmtId="1" fontId="0" fillId="2" borderId="15" xfId="0" applyNumberFormat="1" applyFill="1" applyBorder="1" applyAlignment="1">
      <alignment horizontal="center"/>
    </xf>
    <xf numFmtId="1" fontId="0" fillId="3" borderId="15" xfId="0" applyNumberFormat="1" applyFill="1" applyBorder="1" applyAlignment="1">
      <alignment horizontal="center"/>
    </xf>
    <xf numFmtId="0" fontId="0" fillId="4" borderId="1" xfId="0" applyFill="1" applyBorder="1" applyAlignment="1">
      <alignment horizontal="center"/>
    </xf>
    <xf numFmtId="0" fontId="0" fillId="4" borderId="15" xfId="0" applyFill="1" applyBorder="1" applyAlignment="1">
      <alignment horizontal="center"/>
    </xf>
    <xf numFmtId="1" fontId="0" fillId="4" borderId="14" xfId="0" applyNumberFormat="1" applyFill="1" applyBorder="1" applyAlignment="1">
      <alignment horizontal="center"/>
    </xf>
    <xf numFmtId="1" fontId="0" fillId="4" borderId="15" xfId="0" applyNumberFormat="1" applyFill="1" applyBorder="1" applyAlignment="1">
      <alignment horizontal="center"/>
    </xf>
    <xf numFmtId="1" fontId="0" fillId="4" borderId="13" xfId="0" applyNumberFormat="1" applyFill="1" applyBorder="1" applyAlignment="1">
      <alignment horizontal="center"/>
    </xf>
    <xf numFmtId="0" fontId="0" fillId="5" borderId="16" xfId="0" applyFill="1" applyBorder="1" applyProtection="1">
      <protection locked="0"/>
    </xf>
    <xf numFmtId="0" fontId="0" fillId="6" borderId="16" xfId="0" applyFill="1" applyBorder="1" applyProtection="1">
      <protection locked="0"/>
    </xf>
    <xf numFmtId="0" fontId="0" fillId="7" borderId="16" xfId="0" applyFill="1" applyBorder="1" applyProtection="1">
      <protection locked="0"/>
    </xf>
    <xf numFmtId="0" fontId="0" fillId="3" borderId="8" xfId="0" applyFill="1" applyBorder="1"/>
    <xf numFmtId="0" fontId="0" fillId="4" borderId="8" xfId="0" applyFill="1" applyBorder="1"/>
    <xf numFmtId="1" fontId="0" fillId="4" borderId="0" xfId="0" applyNumberFormat="1" applyFill="1"/>
    <xf numFmtId="1" fontId="0" fillId="0" borderId="0" xfId="0" applyNumberFormat="1"/>
    <xf numFmtId="0" fontId="2" fillId="0" borderId="0" xfId="0" applyFont="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3" fillId="0" borderId="7" xfId="0" applyFont="1" applyBorder="1" applyAlignment="1">
      <alignment horizontal="center" wrapText="1"/>
    </xf>
    <xf numFmtId="0" fontId="3" fillId="3" borderId="9" xfId="0" applyFont="1" applyFill="1" applyBorder="1" applyAlignment="1">
      <alignment horizontal="center" wrapText="1"/>
    </xf>
    <xf numFmtId="0" fontId="0" fillId="3" borderId="9" xfId="0" applyFill="1" applyBorder="1"/>
    <xf numFmtId="0" fontId="3" fillId="4" borderId="9" xfId="0" applyFont="1" applyFill="1" applyBorder="1" applyAlignment="1">
      <alignment horizontal="center" wrapText="1"/>
    </xf>
    <xf numFmtId="0" fontId="0" fillId="4" borderId="9" xfId="0" applyFill="1" applyBorder="1"/>
    <xf numFmtId="1" fontId="0" fillId="3" borderId="9" xfId="0" applyNumberFormat="1" applyFill="1" applyBorder="1" applyAlignment="1">
      <alignment horizontal="center"/>
    </xf>
    <xf numFmtId="1" fontId="0" fillId="3" borderId="8" xfId="0" applyNumberFormat="1" applyFill="1" applyBorder="1" applyAlignment="1">
      <alignment horizontal="center"/>
    </xf>
    <xf numFmtId="1" fontId="0" fillId="3" borderId="0" xfId="0" applyNumberFormat="1" applyFill="1" applyBorder="1" applyAlignment="1">
      <alignment horizontal="center"/>
    </xf>
    <xf numFmtId="2" fontId="0" fillId="3" borderId="9" xfId="0" applyNumberFormat="1" applyFill="1" applyBorder="1"/>
    <xf numFmtId="2" fontId="0" fillId="4" borderId="9" xfId="0" applyNumberFormat="1" applyFill="1" applyBorder="1"/>
    <xf numFmtId="2" fontId="0" fillId="2" borderId="14" xfId="0" applyNumberFormat="1" applyFill="1" applyBorder="1" applyAlignment="1">
      <alignment horizontal="center"/>
    </xf>
    <xf numFmtId="2" fontId="0" fillId="3" borderId="8" xfId="0" applyNumberFormat="1" applyFill="1" applyBorder="1"/>
    <xf numFmtId="2" fontId="0" fillId="4" borderId="8" xfId="0" applyNumberFormat="1" applyFill="1" applyBorder="1"/>
    <xf numFmtId="2" fontId="0" fillId="2" borderId="15" xfId="0" applyNumberFormat="1" applyFill="1" applyBorder="1" applyAlignment="1">
      <alignment horizontal="center"/>
    </xf>
    <xf numFmtId="2" fontId="0" fillId="2" borderId="13" xfId="0" applyNumberFormat="1" applyFill="1" applyBorder="1" applyAlignment="1">
      <alignment horizontal="center"/>
    </xf>
    <xf numFmtId="2" fontId="0" fillId="2" borderId="15" xfId="0" applyNumberFormat="1" applyFill="1" applyBorder="1"/>
    <xf numFmtId="1" fontId="0" fillId="3" borderId="15" xfId="0" applyNumberFormat="1" applyFill="1" applyBorder="1"/>
    <xf numFmtId="1" fontId="0" fillId="4" borderId="15" xfId="0" applyNumberFormat="1" applyFill="1" applyBorder="1"/>
    <xf numFmtId="1" fontId="0" fillId="2" borderId="6" xfId="0" applyNumberFormat="1" applyFill="1" applyBorder="1" applyAlignment="1">
      <alignment horizontal="center"/>
    </xf>
    <xf numFmtId="2" fontId="0" fillId="6" borderId="16" xfId="0" applyNumberFormat="1" applyFill="1" applyBorder="1" applyProtection="1">
      <protection locked="0"/>
    </xf>
    <xf numFmtId="2" fontId="0" fillId="4" borderId="9" xfId="0" applyNumberFormat="1" applyFill="1" applyBorder="1" applyAlignment="1">
      <alignment horizontal="center"/>
    </xf>
    <xf numFmtId="2" fontId="0" fillId="4" borderId="8" xfId="0" applyNumberFormat="1" applyFill="1" applyBorder="1" applyAlignment="1">
      <alignment horizontal="center"/>
    </xf>
    <xf numFmtId="2" fontId="0" fillId="4" borderId="0" xfId="0" applyNumberFormat="1" applyFill="1" applyBorder="1" applyAlignment="1">
      <alignment horizontal="center"/>
    </xf>
    <xf numFmtId="2" fontId="0" fillId="3" borderId="9" xfId="0" applyNumberFormat="1" applyFill="1" applyBorder="1" applyAlignment="1">
      <alignment horizontal="center"/>
    </xf>
    <xf numFmtId="2" fontId="0" fillId="3" borderId="8" xfId="0" applyNumberFormat="1" applyFill="1" applyBorder="1" applyAlignment="1">
      <alignment horizontal="center"/>
    </xf>
    <xf numFmtId="2" fontId="0" fillId="3" borderId="0" xfId="0" applyNumberFormat="1" applyFill="1" applyBorder="1" applyAlignment="1">
      <alignment horizontal="center"/>
    </xf>
    <xf numFmtId="0" fontId="2" fillId="0" borderId="0" xfId="0" applyFont="1" applyAlignment="1">
      <alignment horizontal="center"/>
    </xf>
    <xf numFmtId="0" fontId="1" fillId="0" borderId="2" xfId="0" applyFont="1" applyBorder="1" applyAlignment="1">
      <alignment horizontal="center"/>
    </xf>
    <xf numFmtId="0" fontId="0" fillId="0" borderId="3" xfId="0" applyBorder="1" applyAlignment="1">
      <alignment horizontal="center"/>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4" fillId="0" borderId="17" xfId="0" applyFont="1" applyBorder="1" applyAlignment="1"/>
    <xf numFmtId="0" fontId="0" fillId="0" borderId="18" xfId="0" applyBorder="1" applyAlignment="1"/>
    <xf numFmtId="0" fontId="1" fillId="0" borderId="8" xfId="0" applyFont="1" applyBorder="1" applyAlignment="1">
      <alignment horizontal="center"/>
    </xf>
    <xf numFmtId="0" fontId="0" fillId="0" borderId="3" xfId="0" applyBorder="1" applyAlignment="1"/>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FFFF"/>
      <color rgb="FFFDFEFC"/>
      <color rgb="FFFCFDF9"/>
      <color rgb="FFFFFDFB"/>
      <color rgb="FFFAF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133350</xdr:colOff>
      <xdr:row>6</xdr:row>
      <xdr:rowOff>28574</xdr:rowOff>
    </xdr:from>
    <xdr:to>
      <xdr:col>6</xdr:col>
      <xdr:colOff>180975</xdr:colOff>
      <xdr:row>8</xdr:row>
      <xdr:rowOff>190499</xdr:rowOff>
    </xdr:to>
    <xdr:sp macro="" textlink="">
      <xdr:nvSpPr>
        <xdr:cNvPr id="3" name="TextBox 2">
          <a:extLst>
            <a:ext uri="{FF2B5EF4-FFF2-40B4-BE49-F238E27FC236}">
              <a16:creationId xmlns="" xmlns:a16="http://schemas.microsoft.com/office/drawing/2014/main" id="{00000000-0008-0000-0000-00000C000000}"/>
            </a:ext>
          </a:extLst>
        </xdr:cNvPr>
        <xdr:cNvSpPr txBox="1"/>
      </xdr:nvSpPr>
      <xdr:spPr>
        <a:xfrm>
          <a:off x="2571750" y="1266824"/>
          <a:ext cx="14192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Where Provider A is a term time provider, use the stretch &amp; stretch sheet</a:t>
          </a:r>
          <a:r>
            <a:rPr lang="en-GB" sz="800" baseline="0"/>
            <a:t> if offering across more than 38 weeks.</a:t>
          </a:r>
          <a:endParaRPr lang="en-GB" sz="800"/>
        </a:p>
      </xdr:txBody>
    </xdr:sp>
    <xdr:clientData/>
  </xdr:twoCellAnchor>
  <xdr:twoCellAnchor>
    <xdr:from>
      <xdr:col>4</xdr:col>
      <xdr:colOff>561975</xdr:colOff>
      <xdr:row>8</xdr:row>
      <xdr:rowOff>161925</xdr:rowOff>
    </xdr:from>
    <xdr:to>
      <xdr:col>4</xdr:col>
      <xdr:colOff>647700</xdr:colOff>
      <xdr:row>13</xdr:row>
      <xdr:rowOff>104775</xdr:rowOff>
    </xdr:to>
    <xdr:cxnSp macro="">
      <xdr:nvCxnSpPr>
        <xdr:cNvPr id="4" name="Elbow Connector 3">
          <a:extLst>
            <a:ext uri="{FF2B5EF4-FFF2-40B4-BE49-F238E27FC236}">
              <a16:creationId xmlns="" xmlns:a16="http://schemas.microsoft.com/office/drawing/2014/main" id="{00000000-0008-0000-0000-000012000000}"/>
            </a:ext>
          </a:extLst>
        </xdr:cNvPr>
        <xdr:cNvCxnSpPr/>
      </xdr:nvCxnSpPr>
      <xdr:spPr>
        <a:xfrm rot="5400000" flipH="1" flipV="1">
          <a:off x="2562225" y="2124075"/>
          <a:ext cx="962025" cy="85725"/>
        </a:xfrm>
        <a:prstGeom prst="bentConnector3">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561975</xdr:colOff>
      <xdr:row>13</xdr:row>
      <xdr:rowOff>95250</xdr:rowOff>
    </xdr:from>
    <xdr:to>
      <xdr:col>5</xdr:col>
      <xdr:colOff>114300</xdr:colOff>
      <xdr:row>13</xdr:row>
      <xdr:rowOff>95251</xdr:rowOff>
    </xdr:to>
    <xdr:cxnSp macro="">
      <xdr:nvCxnSpPr>
        <xdr:cNvPr id="7" name="Straight Connector 6">
          <a:extLst>
            <a:ext uri="{FF2B5EF4-FFF2-40B4-BE49-F238E27FC236}">
              <a16:creationId xmlns="" xmlns:a16="http://schemas.microsoft.com/office/drawing/2014/main" id="{00000000-0008-0000-0000-000019000000}"/>
            </a:ext>
          </a:extLst>
        </xdr:cNvPr>
        <xdr:cNvCxnSpPr/>
      </xdr:nvCxnSpPr>
      <xdr:spPr>
        <a:xfrm flipV="1">
          <a:off x="3000375" y="2638425"/>
          <a:ext cx="238125" cy="1"/>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266700</xdr:colOff>
      <xdr:row>6</xdr:row>
      <xdr:rowOff>57150</xdr:rowOff>
    </xdr:from>
    <xdr:to>
      <xdr:col>7</xdr:col>
      <xdr:colOff>542925</xdr:colOff>
      <xdr:row>10</xdr:row>
      <xdr:rowOff>38099</xdr:rowOff>
    </xdr:to>
    <xdr:sp macro="" textlink="">
      <xdr:nvSpPr>
        <xdr:cNvPr id="8" name="TextBox 7">
          <a:extLst>
            <a:ext uri="{FF2B5EF4-FFF2-40B4-BE49-F238E27FC236}">
              <a16:creationId xmlns="" xmlns:a16="http://schemas.microsoft.com/office/drawing/2014/main" id="{00000000-0008-0000-0000-00000E000000}"/>
            </a:ext>
          </a:extLst>
        </xdr:cNvPr>
        <xdr:cNvSpPr txBox="1"/>
      </xdr:nvSpPr>
      <xdr:spPr>
        <a:xfrm>
          <a:off x="4076700" y="1104900"/>
          <a:ext cx="923925" cy="885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Provider to populate with the actual</a:t>
          </a:r>
          <a:r>
            <a:rPr lang="en-GB" sz="800" baseline="0"/>
            <a:t> weekly funded hours at the term time provider.</a:t>
          </a:r>
          <a:endParaRPr lang="en-GB" sz="800"/>
        </a:p>
      </xdr:txBody>
    </xdr:sp>
    <xdr:clientData/>
  </xdr:twoCellAnchor>
  <xdr:twoCellAnchor>
    <xdr:from>
      <xdr:col>6</xdr:col>
      <xdr:colOff>0</xdr:colOff>
      <xdr:row>10</xdr:row>
      <xdr:rowOff>19050</xdr:rowOff>
    </xdr:from>
    <xdr:to>
      <xdr:col>7</xdr:col>
      <xdr:colOff>57150</xdr:colOff>
      <xdr:row>12</xdr:row>
      <xdr:rowOff>85727</xdr:rowOff>
    </xdr:to>
    <xdr:cxnSp macro="">
      <xdr:nvCxnSpPr>
        <xdr:cNvPr id="9" name="Straight Arrow Connector 8">
          <a:extLst>
            <a:ext uri="{FF2B5EF4-FFF2-40B4-BE49-F238E27FC236}">
              <a16:creationId xmlns="" xmlns:a16="http://schemas.microsoft.com/office/drawing/2014/main" id="{00000000-0008-0000-0000-000016000000}"/>
            </a:ext>
          </a:extLst>
        </xdr:cNvPr>
        <xdr:cNvCxnSpPr/>
      </xdr:nvCxnSpPr>
      <xdr:spPr>
        <a:xfrm flipV="1">
          <a:off x="3810000" y="1971675"/>
          <a:ext cx="704850" cy="45720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428626</xdr:colOff>
      <xdr:row>6</xdr:row>
      <xdr:rowOff>76202</xdr:rowOff>
    </xdr:from>
    <xdr:to>
      <xdr:col>3</xdr:col>
      <xdr:colOff>476250</xdr:colOff>
      <xdr:row>9</xdr:row>
      <xdr:rowOff>85725</xdr:rowOff>
    </xdr:to>
    <xdr:sp macro="" textlink="">
      <xdr:nvSpPr>
        <xdr:cNvPr id="10" name="TextBox 9">
          <a:extLst>
            <a:ext uri="{FF2B5EF4-FFF2-40B4-BE49-F238E27FC236}">
              <a16:creationId xmlns="" xmlns:a16="http://schemas.microsoft.com/office/drawing/2014/main" id="{00000000-0008-0000-0000-000002000000}"/>
            </a:ext>
          </a:extLst>
        </xdr:cNvPr>
        <xdr:cNvSpPr txBox="1"/>
      </xdr:nvSpPr>
      <xdr:spPr>
        <a:xfrm>
          <a:off x="428626" y="1123952"/>
          <a:ext cx="1876424" cy="7238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Total</a:t>
          </a:r>
          <a:r>
            <a:rPr lang="en-GB" sz="800" baseline="0"/>
            <a:t> weekly hours child is claiming on the Portal across both providers.  Provider to ensure this does not exceed 30 hours a week. </a:t>
          </a:r>
          <a:r>
            <a:rPr lang="en-GB" sz="800" b="1" baseline="0">
              <a:solidFill>
                <a:schemeClr val="dk1"/>
              </a:solidFill>
              <a:effectLst/>
              <a:latin typeface="+mn-lt"/>
              <a:ea typeface="+mn-ea"/>
              <a:cs typeface="+mn-cs"/>
            </a:rPr>
            <a:t>Will auto-calculate</a:t>
          </a:r>
          <a:r>
            <a:rPr lang="en-GB" sz="800" baseline="0">
              <a:solidFill>
                <a:schemeClr val="dk1"/>
              </a:solidFill>
              <a:effectLst/>
              <a:latin typeface="+mn-lt"/>
              <a:ea typeface="+mn-ea"/>
              <a:cs typeface="+mn-cs"/>
            </a:rPr>
            <a:t>.  </a:t>
          </a:r>
          <a:endParaRPr lang="en-GB" sz="800"/>
        </a:p>
      </xdr:txBody>
    </xdr:sp>
    <xdr:clientData/>
  </xdr:twoCellAnchor>
  <xdr:twoCellAnchor>
    <xdr:from>
      <xdr:col>2</xdr:col>
      <xdr:colOff>514355</xdr:colOff>
      <xdr:row>8</xdr:row>
      <xdr:rowOff>228603</xdr:rowOff>
    </xdr:from>
    <xdr:to>
      <xdr:col>2</xdr:col>
      <xdr:colOff>590554</xdr:colOff>
      <xdr:row>12</xdr:row>
      <xdr:rowOff>76200</xdr:rowOff>
    </xdr:to>
    <xdr:cxnSp macro="">
      <xdr:nvCxnSpPr>
        <xdr:cNvPr id="11" name="Elbow Connector 10">
          <a:extLst>
            <a:ext uri="{FF2B5EF4-FFF2-40B4-BE49-F238E27FC236}">
              <a16:creationId xmlns="" xmlns:a16="http://schemas.microsoft.com/office/drawing/2014/main" id="{00000000-0008-0000-0000-000006000000}"/>
            </a:ext>
          </a:extLst>
        </xdr:cNvPr>
        <xdr:cNvCxnSpPr/>
      </xdr:nvCxnSpPr>
      <xdr:spPr>
        <a:xfrm rot="16200000" flipV="1">
          <a:off x="1438281" y="2047877"/>
          <a:ext cx="666747" cy="76199"/>
        </a:xfrm>
        <a:prstGeom prst="bentConnector3">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600075</xdr:colOff>
      <xdr:row>12</xdr:row>
      <xdr:rowOff>76200</xdr:rowOff>
    </xdr:from>
    <xdr:to>
      <xdr:col>3</xdr:col>
      <xdr:colOff>142875</xdr:colOff>
      <xdr:row>12</xdr:row>
      <xdr:rowOff>85724</xdr:rowOff>
    </xdr:to>
    <xdr:cxnSp macro="">
      <xdr:nvCxnSpPr>
        <xdr:cNvPr id="15" name="Straight Connector 14">
          <a:extLst>
            <a:ext uri="{FF2B5EF4-FFF2-40B4-BE49-F238E27FC236}">
              <a16:creationId xmlns="" xmlns:a16="http://schemas.microsoft.com/office/drawing/2014/main" id="{00000000-0008-0000-0000-000031000000}"/>
            </a:ext>
          </a:extLst>
        </xdr:cNvPr>
        <xdr:cNvCxnSpPr/>
      </xdr:nvCxnSpPr>
      <xdr:spPr>
        <a:xfrm flipV="1">
          <a:off x="1819275" y="2419350"/>
          <a:ext cx="152400" cy="9524"/>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104775</xdr:colOff>
      <xdr:row>6</xdr:row>
      <xdr:rowOff>85725</xdr:rowOff>
    </xdr:from>
    <xdr:to>
      <xdr:col>11</xdr:col>
      <xdr:colOff>19050</xdr:colOff>
      <xdr:row>9</xdr:row>
      <xdr:rowOff>161925</xdr:rowOff>
    </xdr:to>
    <xdr:sp macro="" textlink="">
      <xdr:nvSpPr>
        <xdr:cNvPr id="16" name="TextBox 15">
          <a:extLst>
            <a:ext uri="{FF2B5EF4-FFF2-40B4-BE49-F238E27FC236}">
              <a16:creationId xmlns="" xmlns:a16="http://schemas.microsoft.com/office/drawing/2014/main" id="{00000000-0008-0000-0000-00000F000000}"/>
            </a:ext>
          </a:extLst>
        </xdr:cNvPr>
        <xdr:cNvSpPr txBox="1"/>
      </xdr:nvSpPr>
      <xdr:spPr>
        <a:xfrm>
          <a:off x="5848350" y="1133475"/>
          <a:ext cx="11334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Provider to populate with the actual weekly </a:t>
          </a:r>
          <a:r>
            <a:rPr lang="en-GB" sz="800" b="0">
              <a:solidFill>
                <a:sysClr val="windowText" lastClr="000000"/>
              </a:solidFill>
            </a:rPr>
            <a:t>attended</a:t>
          </a:r>
          <a:r>
            <a:rPr lang="en-GB" sz="800" b="1" baseline="0">
              <a:solidFill>
                <a:srgbClr val="FF0000"/>
              </a:solidFill>
            </a:rPr>
            <a:t> </a:t>
          </a:r>
          <a:r>
            <a:rPr lang="en-GB" sz="800"/>
            <a:t>hours at the stretched offer provider.</a:t>
          </a:r>
        </a:p>
      </xdr:txBody>
    </xdr:sp>
    <xdr:clientData/>
  </xdr:twoCellAnchor>
  <xdr:twoCellAnchor>
    <xdr:from>
      <xdr:col>9</xdr:col>
      <xdr:colOff>390525</xdr:colOff>
      <xdr:row>10</xdr:row>
      <xdr:rowOff>76200</xdr:rowOff>
    </xdr:from>
    <xdr:to>
      <xdr:col>11</xdr:col>
      <xdr:colOff>304800</xdr:colOff>
      <xdr:row>14</xdr:row>
      <xdr:rowOff>76200</xdr:rowOff>
    </xdr:to>
    <xdr:sp macro="" textlink="">
      <xdr:nvSpPr>
        <xdr:cNvPr id="17" name="TextBox 16">
          <a:extLst>
            <a:ext uri="{FF2B5EF4-FFF2-40B4-BE49-F238E27FC236}">
              <a16:creationId xmlns="" xmlns:a16="http://schemas.microsoft.com/office/drawing/2014/main" id="{00000000-0008-0000-0000-00000F000000}"/>
            </a:ext>
          </a:extLst>
        </xdr:cNvPr>
        <xdr:cNvSpPr txBox="1"/>
      </xdr:nvSpPr>
      <xdr:spPr>
        <a:xfrm>
          <a:off x="6134100" y="2028825"/>
          <a:ext cx="11334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Provider to populate with the actual weekly </a:t>
          </a:r>
          <a:r>
            <a:rPr lang="en-GB" sz="800" b="0">
              <a:solidFill>
                <a:sysClr val="windowText" lastClr="000000"/>
              </a:solidFill>
            </a:rPr>
            <a:t>attended</a:t>
          </a:r>
          <a:r>
            <a:rPr lang="en-GB" sz="800" b="0" baseline="0">
              <a:solidFill>
                <a:sysClr val="windowText" lastClr="000000"/>
              </a:solidFill>
            </a:rPr>
            <a:t> </a:t>
          </a:r>
          <a:r>
            <a:rPr lang="en-GB" sz="800"/>
            <a:t>hours at the stretched offer provider.</a:t>
          </a:r>
        </a:p>
      </xdr:txBody>
    </xdr:sp>
    <xdr:clientData/>
  </xdr:twoCellAnchor>
  <xdr:twoCellAnchor>
    <xdr:from>
      <xdr:col>9</xdr:col>
      <xdr:colOff>9525</xdr:colOff>
      <xdr:row>9</xdr:row>
      <xdr:rowOff>38100</xdr:rowOff>
    </xdr:from>
    <xdr:to>
      <xdr:col>9</xdr:col>
      <xdr:colOff>361950</xdr:colOff>
      <xdr:row>12</xdr:row>
      <xdr:rowOff>95249</xdr:rowOff>
    </xdr:to>
    <xdr:cxnSp macro="">
      <xdr:nvCxnSpPr>
        <xdr:cNvPr id="18" name="Straight Arrow Connector 17">
          <a:extLst>
            <a:ext uri="{FF2B5EF4-FFF2-40B4-BE49-F238E27FC236}">
              <a16:creationId xmlns="" xmlns:a16="http://schemas.microsoft.com/office/drawing/2014/main" id="{00000000-0008-0000-0000-00001A000000}"/>
            </a:ext>
          </a:extLst>
        </xdr:cNvPr>
        <xdr:cNvCxnSpPr/>
      </xdr:nvCxnSpPr>
      <xdr:spPr>
        <a:xfrm flipV="1">
          <a:off x="5753100" y="1800225"/>
          <a:ext cx="352425" cy="63817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666750</xdr:colOff>
      <xdr:row>13</xdr:row>
      <xdr:rowOff>66675</xdr:rowOff>
    </xdr:from>
    <xdr:to>
      <xdr:col>9</xdr:col>
      <xdr:colOff>381000</xdr:colOff>
      <xdr:row>13</xdr:row>
      <xdr:rowOff>95253</xdr:rowOff>
    </xdr:to>
    <xdr:cxnSp macro="">
      <xdr:nvCxnSpPr>
        <xdr:cNvPr id="19" name="Straight Arrow Connector 18">
          <a:extLst>
            <a:ext uri="{FF2B5EF4-FFF2-40B4-BE49-F238E27FC236}">
              <a16:creationId xmlns="" xmlns:a16="http://schemas.microsoft.com/office/drawing/2014/main" id="{00000000-0008-0000-0000-00001C000000}"/>
            </a:ext>
          </a:extLst>
        </xdr:cNvPr>
        <xdr:cNvCxnSpPr/>
      </xdr:nvCxnSpPr>
      <xdr:spPr>
        <a:xfrm flipV="1">
          <a:off x="5734050" y="2609850"/>
          <a:ext cx="390525" cy="2857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142874</xdr:colOff>
      <xdr:row>85</xdr:row>
      <xdr:rowOff>171449</xdr:rowOff>
    </xdr:from>
    <xdr:to>
      <xdr:col>6</xdr:col>
      <xdr:colOff>285749</xdr:colOff>
      <xdr:row>92</xdr:row>
      <xdr:rowOff>180975</xdr:rowOff>
    </xdr:to>
    <xdr:sp macro="" textlink="">
      <xdr:nvSpPr>
        <xdr:cNvPr id="24" name="TextBox 23">
          <a:extLst>
            <a:ext uri="{FF2B5EF4-FFF2-40B4-BE49-F238E27FC236}">
              <a16:creationId xmlns="" xmlns:a16="http://schemas.microsoft.com/office/drawing/2014/main" id="{00000000-0008-0000-0000-00002B000000}"/>
            </a:ext>
          </a:extLst>
        </xdr:cNvPr>
        <xdr:cNvSpPr txBox="1"/>
      </xdr:nvSpPr>
      <xdr:spPr>
        <a:xfrm>
          <a:off x="2581274" y="6429374"/>
          <a:ext cx="1514475" cy="13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Providers</a:t>
          </a:r>
          <a:r>
            <a:rPr lang="en-GB" sz="800" baseline="0"/>
            <a:t> </a:t>
          </a:r>
          <a:r>
            <a:rPr lang="en-GB" sz="800"/>
            <a:t>A</a:t>
          </a:r>
          <a:r>
            <a:rPr lang="en-GB" sz="800" baseline="0"/>
            <a:t> &amp; B</a:t>
          </a:r>
          <a:r>
            <a:rPr lang="en-GB" sz="800"/>
            <a:t> should claim the total termly</a:t>
          </a:r>
          <a:r>
            <a:rPr lang="en-GB" sz="800" baseline="0"/>
            <a:t> hours shown above on the Portal </a:t>
          </a:r>
          <a:r>
            <a:rPr lang="en-GB" sz="800" b="1" baseline="0"/>
            <a:t>provided the total does not exceed the maximum of 1140 hrs per year</a:t>
          </a:r>
          <a:r>
            <a:rPr lang="en-GB" sz="800" baseline="0"/>
            <a:t>. Providers should ensure that they are aware which setting is claiming Universal Hours and / or Extended Hours.</a:t>
          </a:r>
          <a:endParaRPr lang="en-GB" sz="800"/>
        </a:p>
      </xdr:txBody>
    </xdr:sp>
    <xdr:clientData/>
  </xdr:twoCellAnchor>
  <xdr:twoCellAnchor>
    <xdr:from>
      <xdr:col>7</xdr:col>
      <xdr:colOff>209550</xdr:colOff>
      <xdr:row>84</xdr:row>
      <xdr:rowOff>104775</xdr:rowOff>
    </xdr:from>
    <xdr:to>
      <xdr:col>10</xdr:col>
      <xdr:colOff>28575</xdr:colOff>
      <xdr:row>91</xdr:row>
      <xdr:rowOff>0</xdr:rowOff>
    </xdr:to>
    <xdr:sp macro="" textlink="">
      <xdr:nvSpPr>
        <xdr:cNvPr id="27" name="TextBox 26">
          <a:extLst>
            <a:ext uri="{FF2B5EF4-FFF2-40B4-BE49-F238E27FC236}">
              <a16:creationId xmlns="" xmlns:a16="http://schemas.microsoft.com/office/drawing/2014/main" id="{00000000-0008-0000-0000-00002C000000}"/>
            </a:ext>
          </a:extLst>
        </xdr:cNvPr>
        <xdr:cNvSpPr txBox="1"/>
      </xdr:nvSpPr>
      <xdr:spPr>
        <a:xfrm>
          <a:off x="4667250" y="6172200"/>
          <a:ext cx="171450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Total</a:t>
          </a:r>
          <a:r>
            <a:rPr lang="en-GB" sz="800" baseline="0"/>
            <a:t> funded hours the child will access across both Providers on a term time &amp; stretched offer.  Parents should be aware that unaccessed hours can only be taken within the parameters of funding claims  and the use of a third provider makes any stretched offer unviable. </a:t>
          </a:r>
          <a:endParaRPr lang="en-GB" sz="800"/>
        </a:p>
      </xdr:txBody>
    </xdr:sp>
    <xdr:clientData/>
  </xdr:twoCellAnchor>
  <xdr:twoCellAnchor>
    <xdr:from>
      <xdr:col>4</xdr:col>
      <xdr:colOff>133350</xdr:colOff>
      <xdr:row>82</xdr:row>
      <xdr:rowOff>161925</xdr:rowOff>
    </xdr:from>
    <xdr:to>
      <xdr:col>4</xdr:col>
      <xdr:colOff>542925</xdr:colOff>
      <xdr:row>85</xdr:row>
      <xdr:rowOff>161925</xdr:rowOff>
    </xdr:to>
    <xdr:cxnSp macro="">
      <xdr:nvCxnSpPr>
        <xdr:cNvPr id="28" name="Straight Arrow Connector 27">
          <a:extLst>
            <a:ext uri="{FF2B5EF4-FFF2-40B4-BE49-F238E27FC236}">
              <a16:creationId xmlns="" xmlns:a16="http://schemas.microsoft.com/office/drawing/2014/main" id="{00000000-0008-0000-0000-000041000000}"/>
            </a:ext>
          </a:extLst>
        </xdr:cNvPr>
        <xdr:cNvCxnSpPr/>
      </xdr:nvCxnSpPr>
      <xdr:spPr>
        <a:xfrm>
          <a:off x="2571750" y="5829300"/>
          <a:ext cx="409575" cy="5715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83</xdr:row>
      <xdr:rowOff>0</xdr:rowOff>
    </xdr:from>
    <xdr:to>
      <xdr:col>6</xdr:col>
      <xdr:colOff>171451</xdr:colOff>
      <xdr:row>85</xdr:row>
      <xdr:rowOff>161925</xdr:rowOff>
    </xdr:to>
    <xdr:cxnSp macro="">
      <xdr:nvCxnSpPr>
        <xdr:cNvPr id="29" name="Straight Arrow Connector 28">
          <a:extLst>
            <a:ext uri="{FF2B5EF4-FFF2-40B4-BE49-F238E27FC236}">
              <a16:creationId xmlns="" xmlns:a16="http://schemas.microsoft.com/office/drawing/2014/main" id="{00000000-0008-0000-0000-000044000000}"/>
            </a:ext>
          </a:extLst>
        </xdr:cNvPr>
        <xdr:cNvCxnSpPr/>
      </xdr:nvCxnSpPr>
      <xdr:spPr>
        <a:xfrm flipH="1">
          <a:off x="3276600" y="5667375"/>
          <a:ext cx="704851" cy="5429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123826</xdr:colOff>
      <xdr:row>83</xdr:row>
      <xdr:rowOff>19050</xdr:rowOff>
    </xdr:from>
    <xdr:to>
      <xdr:col>8</xdr:col>
      <xdr:colOff>457200</xdr:colOff>
      <xdr:row>84</xdr:row>
      <xdr:rowOff>104775</xdr:rowOff>
    </xdr:to>
    <xdr:cxnSp macro="">
      <xdr:nvCxnSpPr>
        <xdr:cNvPr id="32" name="Straight Arrow Connector 31">
          <a:extLst>
            <a:ext uri="{FF2B5EF4-FFF2-40B4-BE49-F238E27FC236}">
              <a16:creationId xmlns="" xmlns:a16="http://schemas.microsoft.com/office/drawing/2014/main" id="{00000000-0008-0000-0000-000046000000}"/>
            </a:ext>
          </a:extLst>
        </xdr:cNvPr>
        <xdr:cNvCxnSpPr>
          <a:endCxn id="27" idx="0"/>
        </xdr:cNvCxnSpPr>
      </xdr:nvCxnSpPr>
      <xdr:spPr>
        <a:xfrm>
          <a:off x="5191126" y="5895975"/>
          <a:ext cx="333374" cy="2762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290513</xdr:colOff>
      <xdr:row>81</xdr:row>
      <xdr:rowOff>47625</xdr:rowOff>
    </xdr:from>
    <xdr:to>
      <xdr:col>9</xdr:col>
      <xdr:colOff>590550</xdr:colOff>
      <xdr:row>81</xdr:row>
      <xdr:rowOff>190501</xdr:rowOff>
    </xdr:to>
    <xdr:cxnSp macro="">
      <xdr:nvCxnSpPr>
        <xdr:cNvPr id="35" name="Straight Arrow Connector 34">
          <a:extLst>
            <a:ext uri="{FF2B5EF4-FFF2-40B4-BE49-F238E27FC236}">
              <a16:creationId xmlns="" xmlns:a16="http://schemas.microsoft.com/office/drawing/2014/main" id="{00000000-0008-0000-0000-000046000000}"/>
            </a:ext>
          </a:extLst>
        </xdr:cNvPr>
        <xdr:cNvCxnSpPr/>
      </xdr:nvCxnSpPr>
      <xdr:spPr>
        <a:xfrm flipV="1">
          <a:off x="6034088" y="5524500"/>
          <a:ext cx="300037" cy="14287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590550</xdr:colOff>
      <xdr:row>74</xdr:row>
      <xdr:rowOff>228599</xdr:rowOff>
    </xdr:from>
    <xdr:to>
      <xdr:col>12</xdr:col>
      <xdr:colOff>200025</xdr:colOff>
      <xdr:row>81</xdr:row>
      <xdr:rowOff>28575</xdr:rowOff>
    </xdr:to>
    <xdr:sp macro="" textlink="">
      <xdr:nvSpPr>
        <xdr:cNvPr id="37" name="TextBox 36">
          <a:extLst>
            <a:ext uri="{FF2B5EF4-FFF2-40B4-BE49-F238E27FC236}">
              <a16:creationId xmlns="" xmlns:a16="http://schemas.microsoft.com/office/drawing/2014/main" id="{00000000-0008-0000-0000-00002B000000}"/>
            </a:ext>
          </a:extLst>
        </xdr:cNvPr>
        <xdr:cNvSpPr txBox="1"/>
      </xdr:nvSpPr>
      <xdr:spPr>
        <a:xfrm>
          <a:off x="6334125" y="4095749"/>
          <a:ext cx="1571625" cy="1409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If the total number of hours exceeds the maximum</a:t>
          </a:r>
          <a:r>
            <a:rPr lang="en-GB" sz="800" baseline="0"/>
            <a:t> entitlement of 1140 hours per year, 'exceeds entitlement!' message will appear. In this case you will have to reduce the number of hours offered per week (cell I13). If the total hours is within the maximum entitlement, message will say 'OK to proceed'</a:t>
          </a:r>
        </a:p>
        <a:p>
          <a:endParaRPr lang="en-GB" sz="8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280988</xdr:colOff>
      <xdr:row>75</xdr:row>
      <xdr:rowOff>57150</xdr:rowOff>
    </xdr:from>
    <xdr:to>
      <xdr:col>9</xdr:col>
      <xdr:colOff>581025</xdr:colOff>
      <xdr:row>76</xdr:row>
      <xdr:rowOff>1</xdr:rowOff>
    </xdr:to>
    <xdr:cxnSp macro="">
      <xdr:nvCxnSpPr>
        <xdr:cNvPr id="3" name="Straight Arrow Connector 2">
          <a:extLst>
            <a:ext uri="{FF2B5EF4-FFF2-40B4-BE49-F238E27FC236}">
              <a16:creationId xmlns="" xmlns:a16="http://schemas.microsoft.com/office/drawing/2014/main" id="{00000000-0008-0000-0000-000046000000}"/>
            </a:ext>
          </a:extLst>
        </xdr:cNvPr>
        <xdr:cNvCxnSpPr/>
      </xdr:nvCxnSpPr>
      <xdr:spPr>
        <a:xfrm flipV="1">
          <a:off x="6024563" y="5534025"/>
          <a:ext cx="300037" cy="14287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190500</xdr:colOff>
      <xdr:row>68</xdr:row>
      <xdr:rowOff>219075</xdr:rowOff>
    </xdr:from>
    <xdr:to>
      <xdr:col>11</xdr:col>
      <xdr:colOff>542925</xdr:colOff>
      <xdr:row>74</xdr:row>
      <xdr:rowOff>180976</xdr:rowOff>
    </xdr:to>
    <xdr:sp macro="" textlink="">
      <xdr:nvSpPr>
        <xdr:cNvPr id="4" name="TextBox 3">
          <a:extLst>
            <a:ext uri="{FF2B5EF4-FFF2-40B4-BE49-F238E27FC236}">
              <a16:creationId xmlns="" xmlns:a16="http://schemas.microsoft.com/office/drawing/2014/main" id="{00000000-0008-0000-0000-00002B000000}"/>
            </a:ext>
          </a:extLst>
        </xdr:cNvPr>
        <xdr:cNvSpPr txBox="1"/>
      </xdr:nvSpPr>
      <xdr:spPr>
        <a:xfrm>
          <a:off x="6000750" y="2771775"/>
          <a:ext cx="1571625" cy="1409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t>If the total number of hours exceeds the maximum</a:t>
          </a:r>
          <a:r>
            <a:rPr lang="en-GB" sz="800" baseline="0"/>
            <a:t> entitlement of 1140 hours per year, 'exceeds entitlement!' message will appear. In this case you will have to reduce the number of hours offered per week (cell I13). If the total hours is within the maximum entitlement, message will say 'OK to proceed'</a:t>
          </a:r>
        </a:p>
        <a:p>
          <a:endParaRPr lang="en-GB" sz="8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96"/>
  <sheetViews>
    <sheetView tabSelected="1" workbookViewId="0">
      <selection activeCell="F80" sqref="F80"/>
    </sheetView>
  </sheetViews>
  <sheetFormatPr defaultRowHeight="15" x14ac:dyDescent="0.25"/>
  <cols>
    <col min="5" max="5" width="10.28515625" customWidth="1"/>
    <col min="6" max="6" width="10.28515625" bestFit="1" customWidth="1"/>
    <col min="7" max="7" width="9.7109375" customWidth="1"/>
    <col min="9" max="9" width="10.140625" bestFit="1" customWidth="1"/>
    <col min="11" max="11" width="11.140625" style="18" customWidth="1"/>
    <col min="12" max="12" width="9.140625" style="18"/>
    <col min="13" max="13" width="10.28515625" style="18" bestFit="1" customWidth="1"/>
    <col min="14" max="14" width="9.140625" style="18"/>
  </cols>
  <sheetData>
    <row r="3" spans="1:14" ht="18.75" x14ac:dyDescent="0.3">
      <c r="A3" s="72" t="s">
        <v>15</v>
      </c>
      <c r="B3" s="72"/>
      <c r="C3" s="72"/>
      <c r="D3" s="72"/>
      <c r="E3" s="72"/>
      <c r="F3" s="72"/>
      <c r="G3" s="72"/>
      <c r="H3" s="72"/>
      <c r="I3" s="72"/>
      <c r="J3" s="72"/>
    </row>
    <row r="4" spans="1:14" ht="18.75" x14ac:dyDescent="0.3">
      <c r="A4" s="41"/>
      <c r="B4" s="41"/>
      <c r="C4" s="41"/>
      <c r="D4" s="41"/>
      <c r="E4" s="41"/>
      <c r="F4" s="41"/>
      <c r="G4" s="41"/>
      <c r="H4" s="41"/>
      <c r="I4" s="41"/>
      <c r="J4" s="41"/>
    </row>
    <row r="5" spans="1:14" x14ac:dyDescent="0.25">
      <c r="B5" t="s">
        <v>18</v>
      </c>
      <c r="K5"/>
      <c r="L5"/>
      <c r="M5"/>
      <c r="N5"/>
    </row>
    <row r="6" spans="1:14" x14ac:dyDescent="0.25">
      <c r="K6"/>
      <c r="L6"/>
      <c r="M6"/>
      <c r="N6"/>
    </row>
    <row r="7" spans="1:14" ht="18.75" x14ac:dyDescent="0.3">
      <c r="A7" s="41"/>
      <c r="B7" s="41"/>
      <c r="C7" s="41"/>
      <c r="D7" s="41"/>
      <c r="E7" s="41"/>
      <c r="F7" s="41"/>
      <c r="G7" s="41"/>
      <c r="H7" s="41"/>
      <c r="I7" s="41"/>
      <c r="J7" s="41"/>
    </row>
    <row r="8" spans="1:14" ht="18.75" x14ac:dyDescent="0.3">
      <c r="A8" s="41"/>
      <c r="B8" s="41"/>
      <c r="C8" s="41"/>
      <c r="D8" s="41"/>
      <c r="E8" s="41"/>
      <c r="F8" s="41"/>
      <c r="G8" s="41"/>
      <c r="H8" s="41"/>
      <c r="I8" s="41"/>
      <c r="J8" s="41"/>
    </row>
    <row r="9" spans="1:14" ht="18.75" x14ac:dyDescent="0.3">
      <c r="A9" s="41"/>
      <c r="B9" s="41"/>
      <c r="C9" s="41"/>
      <c r="D9" s="41"/>
      <c r="E9" s="41"/>
      <c r="F9" s="41"/>
      <c r="G9" s="41"/>
      <c r="H9" s="41"/>
      <c r="I9" s="41"/>
      <c r="J9" s="41"/>
    </row>
    <row r="10" spans="1:14" x14ac:dyDescent="0.25">
      <c r="K10"/>
      <c r="L10"/>
      <c r="M10"/>
      <c r="N10"/>
    </row>
    <row r="11" spans="1:14" x14ac:dyDescent="0.25">
      <c r="D11" s="2" t="s">
        <v>3</v>
      </c>
      <c r="E11" t="s">
        <v>4</v>
      </c>
      <c r="F11" s="3" t="s">
        <v>5</v>
      </c>
      <c r="I11" s="5" t="s">
        <v>6</v>
      </c>
      <c r="K11"/>
      <c r="L11"/>
      <c r="M11"/>
      <c r="N11"/>
    </row>
    <row r="12" spans="1:14" ht="15.75" thickBot="1" x14ac:dyDescent="0.3">
      <c r="B12" s="1" t="s">
        <v>1</v>
      </c>
      <c r="D12" s="2"/>
      <c r="F12" s="4"/>
      <c r="I12" s="6"/>
      <c r="K12"/>
      <c r="L12"/>
      <c r="M12"/>
      <c r="N12"/>
    </row>
    <row r="13" spans="1:14" ht="15.75" thickBot="1" x14ac:dyDescent="0.3">
      <c r="D13" s="7">
        <f>((I13*I14)+(F13*F14))/38</f>
        <v>30.006315789473685</v>
      </c>
      <c r="F13" s="34">
        <v>15</v>
      </c>
      <c r="I13" s="65">
        <v>11.88</v>
      </c>
      <c r="K13"/>
      <c r="L13"/>
      <c r="M13"/>
      <c r="N13"/>
    </row>
    <row r="14" spans="1:14" ht="15.75" thickBot="1" x14ac:dyDescent="0.3">
      <c r="D14" s="2">
        <v>38</v>
      </c>
      <c r="F14" s="4">
        <v>38</v>
      </c>
      <c r="I14" s="35">
        <v>48</v>
      </c>
      <c r="K14"/>
      <c r="L14"/>
      <c r="M14"/>
      <c r="N14"/>
    </row>
    <row r="15" spans="1:14" x14ac:dyDescent="0.25">
      <c r="D15" s="2"/>
      <c r="F15" s="4"/>
      <c r="I15" s="6"/>
      <c r="K15"/>
      <c r="L15"/>
      <c r="M15"/>
      <c r="N15"/>
    </row>
    <row r="16" spans="1:14" hidden="1" x14ac:dyDescent="0.25">
      <c r="B16" s="1" t="s">
        <v>2</v>
      </c>
      <c r="D16" s="2"/>
      <c r="F16" s="4"/>
      <c r="I16" s="6"/>
      <c r="K16"/>
      <c r="L16"/>
      <c r="M16"/>
      <c r="N16"/>
    </row>
    <row r="17" spans="3:14" hidden="1" x14ac:dyDescent="0.25">
      <c r="C17" t="s">
        <v>0</v>
      </c>
      <c r="D17" s="2"/>
      <c r="F17" s="4"/>
      <c r="H17" t="s">
        <v>0</v>
      </c>
      <c r="I17" s="6"/>
      <c r="K17"/>
      <c r="L17"/>
      <c r="M17"/>
      <c r="N17"/>
    </row>
    <row r="18" spans="3:14" hidden="1" x14ac:dyDescent="0.25">
      <c r="C18">
        <v>1</v>
      </c>
      <c r="D18" s="8">
        <f>D13</f>
        <v>30.006315789473685</v>
      </c>
      <c r="F18" s="4">
        <f>F13</f>
        <v>15</v>
      </c>
      <c r="H18">
        <v>1</v>
      </c>
      <c r="I18" s="39">
        <f>I13</f>
        <v>11.88</v>
      </c>
      <c r="K18"/>
      <c r="L18"/>
      <c r="M18"/>
      <c r="N18"/>
    </row>
    <row r="19" spans="3:14" hidden="1" x14ac:dyDescent="0.25">
      <c r="C19">
        <f>C18+1</f>
        <v>2</v>
      </c>
      <c r="D19" s="8">
        <f>D18+D$13</f>
        <v>60.012631578947371</v>
      </c>
      <c r="F19" s="4">
        <f>F18+F$13</f>
        <v>30</v>
      </c>
      <c r="H19">
        <f>H18+1</f>
        <v>2</v>
      </c>
      <c r="I19" s="39">
        <f t="shared" ref="I19:I68" si="0">I18+I$13</f>
        <v>23.76</v>
      </c>
      <c r="K19"/>
      <c r="L19"/>
      <c r="M19"/>
      <c r="N19"/>
    </row>
    <row r="20" spans="3:14" hidden="1" x14ac:dyDescent="0.25">
      <c r="C20">
        <f t="shared" ref="C20:C59" si="1">C19+1</f>
        <v>3</v>
      </c>
      <c r="D20" s="8">
        <f t="shared" ref="D20:D30" si="2">D19+D$13</f>
        <v>90.018947368421053</v>
      </c>
      <c r="F20" s="4">
        <f t="shared" ref="F20:F30" si="3">F19+F$13</f>
        <v>45</v>
      </c>
      <c r="H20">
        <f t="shared" ref="H20:H68" si="4">H19+1</f>
        <v>3</v>
      </c>
      <c r="I20" s="39">
        <f t="shared" si="0"/>
        <v>35.64</v>
      </c>
      <c r="K20"/>
      <c r="L20"/>
      <c r="M20"/>
      <c r="N20"/>
    </row>
    <row r="21" spans="3:14" hidden="1" x14ac:dyDescent="0.25">
      <c r="C21">
        <f t="shared" si="1"/>
        <v>4</v>
      </c>
      <c r="D21" s="8">
        <f t="shared" si="2"/>
        <v>120.02526315789474</v>
      </c>
      <c r="F21" s="4">
        <f t="shared" si="3"/>
        <v>60</v>
      </c>
      <c r="H21">
        <f t="shared" si="4"/>
        <v>4</v>
      </c>
      <c r="I21" s="39">
        <f t="shared" si="0"/>
        <v>47.52</v>
      </c>
      <c r="K21"/>
      <c r="L21"/>
      <c r="M21"/>
      <c r="N21"/>
    </row>
    <row r="22" spans="3:14" hidden="1" x14ac:dyDescent="0.25">
      <c r="C22">
        <f t="shared" si="1"/>
        <v>5</v>
      </c>
      <c r="D22" s="8">
        <f t="shared" si="2"/>
        <v>150.03157894736842</v>
      </c>
      <c r="F22" s="4">
        <f t="shared" si="3"/>
        <v>75</v>
      </c>
      <c r="H22">
        <f t="shared" si="4"/>
        <v>5</v>
      </c>
      <c r="I22" s="39">
        <f t="shared" si="0"/>
        <v>59.400000000000006</v>
      </c>
      <c r="K22"/>
      <c r="L22"/>
      <c r="M22"/>
      <c r="N22"/>
    </row>
    <row r="23" spans="3:14" hidden="1" x14ac:dyDescent="0.25">
      <c r="C23">
        <f t="shared" si="1"/>
        <v>6</v>
      </c>
      <c r="D23" s="8">
        <f t="shared" si="2"/>
        <v>180.03789473684211</v>
      </c>
      <c r="F23" s="4">
        <f t="shared" si="3"/>
        <v>90</v>
      </c>
      <c r="H23">
        <f t="shared" si="4"/>
        <v>6</v>
      </c>
      <c r="I23" s="39">
        <f t="shared" si="0"/>
        <v>71.28</v>
      </c>
      <c r="K23"/>
      <c r="L23"/>
      <c r="M23"/>
      <c r="N23"/>
    </row>
    <row r="24" spans="3:14" hidden="1" x14ac:dyDescent="0.25">
      <c r="C24">
        <f t="shared" si="1"/>
        <v>7</v>
      </c>
      <c r="D24" s="8">
        <f t="shared" si="2"/>
        <v>210.04421052631579</v>
      </c>
      <c r="F24" s="4">
        <f t="shared" si="3"/>
        <v>105</v>
      </c>
      <c r="H24">
        <f t="shared" si="4"/>
        <v>7</v>
      </c>
      <c r="I24" s="39">
        <f t="shared" si="0"/>
        <v>83.16</v>
      </c>
      <c r="K24"/>
      <c r="L24"/>
      <c r="M24"/>
      <c r="N24"/>
    </row>
    <row r="25" spans="3:14" hidden="1" x14ac:dyDescent="0.25">
      <c r="C25">
        <f t="shared" si="1"/>
        <v>8</v>
      </c>
      <c r="D25" s="8">
        <f t="shared" si="2"/>
        <v>240.05052631578948</v>
      </c>
      <c r="F25" s="4">
        <f t="shared" si="3"/>
        <v>120</v>
      </c>
      <c r="H25">
        <f t="shared" si="4"/>
        <v>8</v>
      </c>
      <c r="I25" s="39">
        <f t="shared" si="0"/>
        <v>95.039999999999992</v>
      </c>
      <c r="L25"/>
      <c r="M25"/>
      <c r="N25"/>
    </row>
    <row r="26" spans="3:14" hidden="1" x14ac:dyDescent="0.25">
      <c r="C26">
        <f t="shared" si="1"/>
        <v>9</v>
      </c>
      <c r="D26" s="8">
        <f t="shared" si="2"/>
        <v>270.05684210526317</v>
      </c>
      <c r="F26" s="4">
        <f t="shared" si="3"/>
        <v>135</v>
      </c>
      <c r="H26">
        <f t="shared" si="4"/>
        <v>9</v>
      </c>
      <c r="I26" s="39">
        <f t="shared" si="0"/>
        <v>106.91999999999999</v>
      </c>
      <c r="L26"/>
      <c r="M26"/>
      <c r="N26"/>
    </row>
    <row r="27" spans="3:14" hidden="1" x14ac:dyDescent="0.25">
      <c r="C27">
        <f t="shared" si="1"/>
        <v>10</v>
      </c>
      <c r="D27" s="8">
        <f t="shared" si="2"/>
        <v>300.06315789473683</v>
      </c>
      <c r="F27" s="4">
        <f t="shared" si="3"/>
        <v>150</v>
      </c>
      <c r="H27">
        <f t="shared" si="4"/>
        <v>10</v>
      </c>
      <c r="I27" s="39">
        <f t="shared" si="0"/>
        <v>118.79999999999998</v>
      </c>
      <c r="L27"/>
      <c r="M27"/>
      <c r="N27"/>
    </row>
    <row r="28" spans="3:14" hidden="1" x14ac:dyDescent="0.25">
      <c r="C28">
        <f t="shared" si="1"/>
        <v>11</v>
      </c>
      <c r="D28" s="8">
        <f t="shared" si="2"/>
        <v>330.06947368421049</v>
      </c>
      <c r="F28" s="4">
        <f t="shared" si="3"/>
        <v>165</v>
      </c>
      <c r="H28">
        <f t="shared" si="4"/>
        <v>11</v>
      </c>
      <c r="I28" s="39">
        <f t="shared" si="0"/>
        <v>130.67999999999998</v>
      </c>
      <c r="L28"/>
      <c r="M28"/>
      <c r="N28"/>
    </row>
    <row r="29" spans="3:14" hidden="1" x14ac:dyDescent="0.25">
      <c r="C29">
        <f t="shared" si="1"/>
        <v>12</v>
      </c>
      <c r="D29" s="8">
        <f t="shared" si="2"/>
        <v>360.07578947368415</v>
      </c>
      <c r="F29" s="4">
        <f t="shared" si="3"/>
        <v>180</v>
      </c>
      <c r="H29">
        <f t="shared" si="4"/>
        <v>12</v>
      </c>
      <c r="I29" s="39">
        <f t="shared" si="0"/>
        <v>142.55999999999997</v>
      </c>
      <c r="K29" s="19"/>
      <c r="L29"/>
      <c r="M29"/>
      <c r="N29"/>
    </row>
    <row r="30" spans="3:14" hidden="1" x14ac:dyDescent="0.25">
      <c r="C30">
        <f t="shared" si="1"/>
        <v>13</v>
      </c>
      <c r="D30" s="8">
        <f t="shared" si="2"/>
        <v>390.08210526315781</v>
      </c>
      <c r="F30" s="4">
        <f t="shared" si="3"/>
        <v>195</v>
      </c>
      <c r="H30">
        <f t="shared" si="4"/>
        <v>13</v>
      </c>
      <c r="I30" s="39">
        <f t="shared" si="0"/>
        <v>154.43999999999997</v>
      </c>
      <c r="K30" s="19"/>
      <c r="L30"/>
      <c r="M30"/>
      <c r="N30"/>
    </row>
    <row r="31" spans="3:14" hidden="1" x14ac:dyDescent="0.25">
      <c r="D31" s="2"/>
      <c r="F31" s="4"/>
      <c r="H31">
        <f t="shared" si="4"/>
        <v>14</v>
      </c>
      <c r="I31" s="39">
        <f t="shared" si="0"/>
        <v>166.31999999999996</v>
      </c>
      <c r="L31"/>
      <c r="M31"/>
      <c r="N31"/>
    </row>
    <row r="32" spans="3:14" hidden="1" x14ac:dyDescent="0.25">
      <c r="D32" s="8"/>
      <c r="F32" s="4"/>
      <c r="H32">
        <f t="shared" si="4"/>
        <v>15</v>
      </c>
      <c r="I32" s="39">
        <f t="shared" si="0"/>
        <v>178.19999999999996</v>
      </c>
      <c r="L32"/>
      <c r="M32"/>
      <c r="N32"/>
    </row>
    <row r="33" spans="3:14" hidden="1" x14ac:dyDescent="0.25">
      <c r="C33">
        <f>C30+1</f>
        <v>14</v>
      </c>
      <c r="D33" s="8">
        <f>D30+D$13</f>
        <v>420.08842105263147</v>
      </c>
      <c r="F33" s="4">
        <f>F30+F$13</f>
        <v>210</v>
      </c>
      <c r="H33">
        <f t="shared" si="4"/>
        <v>16</v>
      </c>
      <c r="I33" s="39">
        <f t="shared" si="0"/>
        <v>190.07999999999996</v>
      </c>
      <c r="L33"/>
      <c r="M33"/>
      <c r="N33"/>
    </row>
    <row r="34" spans="3:14" hidden="1" x14ac:dyDescent="0.25">
      <c r="C34">
        <f>C33+1</f>
        <v>15</v>
      </c>
      <c r="D34" s="8">
        <f>D33+D$13</f>
        <v>450.09473684210514</v>
      </c>
      <c r="F34" s="4">
        <f>F33+F$13</f>
        <v>225</v>
      </c>
      <c r="H34">
        <f t="shared" si="4"/>
        <v>17</v>
      </c>
      <c r="I34" s="39">
        <f t="shared" si="0"/>
        <v>201.95999999999995</v>
      </c>
      <c r="L34"/>
      <c r="M34"/>
      <c r="N34"/>
    </row>
    <row r="35" spans="3:14" hidden="1" x14ac:dyDescent="0.25">
      <c r="C35">
        <f t="shared" si="1"/>
        <v>16</v>
      </c>
      <c r="D35" s="8">
        <f>D34+D$13</f>
        <v>480.1010526315788</v>
      </c>
      <c r="F35" s="4">
        <f>F34+F$13</f>
        <v>240</v>
      </c>
      <c r="H35">
        <f t="shared" si="4"/>
        <v>18</v>
      </c>
      <c r="I35" s="39">
        <f t="shared" si="0"/>
        <v>213.83999999999995</v>
      </c>
      <c r="L35"/>
      <c r="M35"/>
      <c r="N35"/>
    </row>
    <row r="36" spans="3:14" hidden="1" x14ac:dyDescent="0.25">
      <c r="C36">
        <f t="shared" si="1"/>
        <v>17</v>
      </c>
      <c r="D36" s="8">
        <f t="shared" ref="D36:D45" si="5">D35+D$13</f>
        <v>510.10736842105246</v>
      </c>
      <c r="F36" s="4">
        <f t="shared" ref="F36:F45" si="6">F35+F$13</f>
        <v>255</v>
      </c>
      <c r="H36">
        <f t="shared" si="4"/>
        <v>19</v>
      </c>
      <c r="I36" s="39">
        <f t="shared" si="0"/>
        <v>225.71999999999994</v>
      </c>
      <c r="L36"/>
      <c r="M36"/>
      <c r="N36"/>
    </row>
    <row r="37" spans="3:14" hidden="1" x14ac:dyDescent="0.25">
      <c r="C37">
        <f t="shared" si="1"/>
        <v>18</v>
      </c>
      <c r="D37" s="8">
        <f t="shared" si="5"/>
        <v>540.11368421052612</v>
      </c>
      <c r="F37" s="4">
        <f t="shared" si="6"/>
        <v>270</v>
      </c>
      <c r="H37">
        <f t="shared" si="4"/>
        <v>20</v>
      </c>
      <c r="I37" s="39">
        <f t="shared" si="0"/>
        <v>237.59999999999994</v>
      </c>
      <c r="L37"/>
      <c r="M37"/>
      <c r="N37"/>
    </row>
    <row r="38" spans="3:14" hidden="1" x14ac:dyDescent="0.25">
      <c r="C38">
        <f t="shared" si="1"/>
        <v>19</v>
      </c>
      <c r="D38" s="8">
        <f t="shared" si="5"/>
        <v>570.11999999999978</v>
      </c>
      <c r="F38" s="4">
        <f t="shared" si="6"/>
        <v>285</v>
      </c>
      <c r="H38">
        <f t="shared" si="4"/>
        <v>21</v>
      </c>
      <c r="I38" s="39">
        <f t="shared" si="0"/>
        <v>249.47999999999993</v>
      </c>
      <c r="L38"/>
      <c r="M38"/>
      <c r="N38"/>
    </row>
    <row r="39" spans="3:14" hidden="1" x14ac:dyDescent="0.25">
      <c r="C39">
        <f t="shared" si="1"/>
        <v>20</v>
      </c>
      <c r="D39" s="8">
        <f t="shared" si="5"/>
        <v>600.12631578947344</v>
      </c>
      <c r="F39" s="4">
        <f t="shared" si="6"/>
        <v>300</v>
      </c>
      <c r="H39">
        <f t="shared" si="4"/>
        <v>22</v>
      </c>
      <c r="I39" s="39">
        <f t="shared" si="0"/>
        <v>261.35999999999996</v>
      </c>
      <c r="L39"/>
      <c r="M39"/>
      <c r="N39"/>
    </row>
    <row r="40" spans="3:14" hidden="1" x14ac:dyDescent="0.25">
      <c r="C40">
        <f t="shared" si="1"/>
        <v>21</v>
      </c>
      <c r="D40" s="8">
        <f t="shared" si="5"/>
        <v>630.1326315789471</v>
      </c>
      <c r="F40" s="4">
        <f t="shared" si="6"/>
        <v>315</v>
      </c>
      <c r="H40">
        <f t="shared" si="4"/>
        <v>23</v>
      </c>
      <c r="I40" s="39">
        <f t="shared" si="0"/>
        <v>273.23999999999995</v>
      </c>
      <c r="L40"/>
      <c r="M40"/>
      <c r="N40"/>
    </row>
    <row r="41" spans="3:14" hidden="1" x14ac:dyDescent="0.25">
      <c r="C41">
        <f t="shared" si="1"/>
        <v>22</v>
      </c>
      <c r="D41" s="8">
        <f t="shared" si="5"/>
        <v>660.13894736842076</v>
      </c>
      <c r="F41" s="4">
        <f t="shared" si="6"/>
        <v>330</v>
      </c>
      <c r="H41">
        <f t="shared" si="4"/>
        <v>24</v>
      </c>
      <c r="I41" s="39">
        <f t="shared" si="0"/>
        <v>285.11999999999995</v>
      </c>
      <c r="M41"/>
      <c r="N41"/>
    </row>
    <row r="42" spans="3:14" hidden="1" x14ac:dyDescent="0.25">
      <c r="C42">
        <f t="shared" si="1"/>
        <v>23</v>
      </c>
      <c r="D42" s="8">
        <f t="shared" si="5"/>
        <v>690.14526315789442</v>
      </c>
      <c r="F42" s="4">
        <f t="shared" si="6"/>
        <v>345</v>
      </c>
      <c r="H42">
        <f t="shared" si="4"/>
        <v>25</v>
      </c>
      <c r="I42" s="39">
        <f t="shared" si="0"/>
        <v>296.99999999999994</v>
      </c>
      <c r="M42"/>
      <c r="N42"/>
    </row>
    <row r="43" spans="3:14" hidden="1" x14ac:dyDescent="0.25">
      <c r="C43">
        <f t="shared" si="1"/>
        <v>24</v>
      </c>
      <c r="D43" s="8">
        <f t="shared" si="5"/>
        <v>720.15157894736808</v>
      </c>
      <c r="F43" s="4">
        <f t="shared" si="6"/>
        <v>360</v>
      </c>
      <c r="H43">
        <f t="shared" si="4"/>
        <v>26</v>
      </c>
      <c r="I43" s="39">
        <f t="shared" si="0"/>
        <v>308.87999999999994</v>
      </c>
      <c r="K43" s="19"/>
      <c r="L43" s="19"/>
      <c r="M43"/>
      <c r="N43"/>
    </row>
    <row r="44" spans="3:14" hidden="1" x14ac:dyDescent="0.25">
      <c r="C44">
        <f t="shared" si="1"/>
        <v>25</v>
      </c>
      <c r="D44" s="8">
        <f t="shared" si="5"/>
        <v>750.15789473684174</v>
      </c>
      <c r="F44" s="4">
        <f t="shared" si="6"/>
        <v>375</v>
      </c>
      <c r="H44">
        <f t="shared" si="4"/>
        <v>27</v>
      </c>
      <c r="I44" s="39">
        <f t="shared" si="0"/>
        <v>320.75999999999993</v>
      </c>
      <c r="K44" s="19"/>
      <c r="L44" s="19"/>
      <c r="M44"/>
      <c r="N44"/>
    </row>
    <row r="45" spans="3:14" hidden="1" x14ac:dyDescent="0.25">
      <c r="C45">
        <f t="shared" si="1"/>
        <v>26</v>
      </c>
      <c r="D45" s="8">
        <f t="shared" si="5"/>
        <v>780.1642105263154</v>
      </c>
      <c r="F45" s="4">
        <f t="shared" si="6"/>
        <v>390</v>
      </c>
      <c r="H45">
        <f t="shared" si="4"/>
        <v>28</v>
      </c>
      <c r="I45" s="39">
        <f t="shared" si="0"/>
        <v>332.63999999999993</v>
      </c>
      <c r="M45"/>
      <c r="N45"/>
    </row>
    <row r="46" spans="3:14" hidden="1" x14ac:dyDescent="0.25">
      <c r="C46">
        <f>C45+1</f>
        <v>27</v>
      </c>
      <c r="D46" s="8">
        <f>D45+D$13</f>
        <v>810.17052631578906</v>
      </c>
      <c r="F46" s="4">
        <f>F45+F$13</f>
        <v>405</v>
      </c>
      <c r="H46">
        <f t="shared" si="4"/>
        <v>29</v>
      </c>
      <c r="I46" s="39">
        <f t="shared" si="0"/>
        <v>344.51999999999992</v>
      </c>
      <c r="M46"/>
      <c r="N46"/>
    </row>
    <row r="47" spans="3:14" hidden="1" x14ac:dyDescent="0.25">
      <c r="D47" s="8"/>
      <c r="F47" s="4"/>
      <c r="H47">
        <f t="shared" si="4"/>
        <v>30</v>
      </c>
      <c r="I47" s="39">
        <f t="shared" si="0"/>
        <v>356.39999999999992</v>
      </c>
      <c r="M47"/>
      <c r="N47"/>
    </row>
    <row r="48" spans="3:14" hidden="1" x14ac:dyDescent="0.25">
      <c r="D48" s="2"/>
      <c r="F48" s="4"/>
      <c r="H48">
        <f t="shared" si="4"/>
        <v>31</v>
      </c>
      <c r="I48" s="39">
        <f t="shared" si="0"/>
        <v>368.27999999999992</v>
      </c>
      <c r="M48"/>
      <c r="N48"/>
    </row>
    <row r="49" spans="3:14" hidden="1" x14ac:dyDescent="0.25">
      <c r="C49">
        <f>C46+1</f>
        <v>28</v>
      </c>
      <c r="D49" s="8">
        <f>D46+D$13</f>
        <v>840.17684210526272</v>
      </c>
      <c r="F49" s="4">
        <f>F46+F$13</f>
        <v>420</v>
      </c>
      <c r="H49">
        <f t="shared" si="4"/>
        <v>32</v>
      </c>
      <c r="I49" s="39">
        <f t="shared" si="0"/>
        <v>380.15999999999991</v>
      </c>
      <c r="M49"/>
      <c r="N49"/>
    </row>
    <row r="50" spans="3:14" hidden="1" x14ac:dyDescent="0.25">
      <c r="C50">
        <f t="shared" si="1"/>
        <v>29</v>
      </c>
      <c r="D50" s="8">
        <f t="shared" ref="D50:D59" si="7">D49+D$13</f>
        <v>870.18315789473638</v>
      </c>
      <c r="F50" s="4">
        <f t="shared" ref="F50:F59" si="8">F49+F$13</f>
        <v>435</v>
      </c>
      <c r="H50">
        <f t="shared" si="4"/>
        <v>33</v>
      </c>
      <c r="I50" s="39">
        <f t="shared" si="0"/>
        <v>392.03999999999991</v>
      </c>
      <c r="M50"/>
      <c r="N50"/>
    </row>
    <row r="51" spans="3:14" hidden="1" x14ac:dyDescent="0.25">
      <c r="C51">
        <f t="shared" si="1"/>
        <v>30</v>
      </c>
      <c r="D51" s="8">
        <f t="shared" si="7"/>
        <v>900.18947368421004</v>
      </c>
      <c r="F51" s="4">
        <f t="shared" si="8"/>
        <v>450</v>
      </c>
      <c r="H51">
        <f t="shared" si="4"/>
        <v>34</v>
      </c>
      <c r="I51" s="39">
        <f t="shared" si="0"/>
        <v>403.9199999999999</v>
      </c>
      <c r="M51"/>
      <c r="N51"/>
    </row>
    <row r="52" spans="3:14" hidden="1" x14ac:dyDescent="0.25">
      <c r="C52">
        <f t="shared" si="1"/>
        <v>31</v>
      </c>
      <c r="D52" s="8">
        <f t="shared" si="7"/>
        <v>930.1957894736837</v>
      </c>
      <c r="F52" s="4">
        <f t="shared" si="8"/>
        <v>465</v>
      </c>
      <c r="H52">
        <f t="shared" si="4"/>
        <v>35</v>
      </c>
      <c r="I52" s="39">
        <f t="shared" si="0"/>
        <v>415.7999999999999</v>
      </c>
      <c r="M52"/>
      <c r="N52"/>
    </row>
    <row r="53" spans="3:14" hidden="1" x14ac:dyDescent="0.25">
      <c r="C53">
        <f t="shared" si="1"/>
        <v>32</v>
      </c>
      <c r="D53" s="8">
        <f t="shared" si="7"/>
        <v>960.20210526315736</v>
      </c>
      <c r="F53" s="4">
        <f t="shared" si="8"/>
        <v>480</v>
      </c>
      <c r="H53">
        <f t="shared" si="4"/>
        <v>36</v>
      </c>
      <c r="I53" s="39">
        <f t="shared" si="0"/>
        <v>427.67999999999989</v>
      </c>
      <c r="M53"/>
      <c r="N53"/>
    </row>
    <row r="54" spans="3:14" hidden="1" x14ac:dyDescent="0.25">
      <c r="C54">
        <f t="shared" si="1"/>
        <v>33</v>
      </c>
      <c r="D54" s="8">
        <f t="shared" si="7"/>
        <v>990.20842105263102</v>
      </c>
      <c r="F54" s="4">
        <f t="shared" si="8"/>
        <v>495</v>
      </c>
      <c r="H54">
        <f t="shared" si="4"/>
        <v>37</v>
      </c>
      <c r="I54" s="39">
        <f t="shared" si="0"/>
        <v>439.55999999999989</v>
      </c>
      <c r="M54"/>
      <c r="N54"/>
    </row>
    <row r="55" spans="3:14" hidden="1" x14ac:dyDescent="0.25">
      <c r="C55">
        <f t="shared" si="1"/>
        <v>34</v>
      </c>
      <c r="D55" s="8">
        <f t="shared" si="7"/>
        <v>1020.2147368421047</v>
      </c>
      <c r="F55" s="4">
        <f t="shared" si="8"/>
        <v>510</v>
      </c>
      <c r="H55">
        <f t="shared" si="4"/>
        <v>38</v>
      </c>
      <c r="I55" s="39">
        <f t="shared" si="0"/>
        <v>451.43999999999988</v>
      </c>
      <c r="M55"/>
      <c r="N55"/>
    </row>
    <row r="56" spans="3:14" hidden="1" x14ac:dyDescent="0.25">
      <c r="C56">
        <f t="shared" si="1"/>
        <v>35</v>
      </c>
      <c r="D56" s="8">
        <f t="shared" si="7"/>
        <v>1050.2210526315785</v>
      </c>
      <c r="F56" s="4">
        <f t="shared" si="8"/>
        <v>525</v>
      </c>
      <c r="H56">
        <f t="shared" si="4"/>
        <v>39</v>
      </c>
      <c r="I56" s="39">
        <f t="shared" si="0"/>
        <v>463.31999999999988</v>
      </c>
      <c r="M56"/>
      <c r="N56"/>
    </row>
    <row r="57" spans="3:14" hidden="1" x14ac:dyDescent="0.25">
      <c r="C57">
        <f t="shared" si="1"/>
        <v>36</v>
      </c>
      <c r="D57" s="8">
        <f t="shared" si="7"/>
        <v>1080.2273684210522</v>
      </c>
      <c r="F57" s="4">
        <f t="shared" si="8"/>
        <v>540</v>
      </c>
      <c r="H57">
        <f t="shared" si="4"/>
        <v>40</v>
      </c>
      <c r="I57" s="39">
        <f t="shared" si="0"/>
        <v>475.19999999999987</v>
      </c>
      <c r="K57" s="19"/>
      <c r="L57" s="19"/>
      <c r="M57"/>
      <c r="N57"/>
    </row>
    <row r="58" spans="3:14" hidden="1" x14ac:dyDescent="0.25">
      <c r="C58">
        <f t="shared" si="1"/>
        <v>37</v>
      </c>
      <c r="D58" s="8">
        <f t="shared" si="7"/>
        <v>1110.233684210526</v>
      </c>
      <c r="F58" s="4">
        <f t="shared" si="8"/>
        <v>555</v>
      </c>
      <c r="H58">
        <f t="shared" si="4"/>
        <v>41</v>
      </c>
      <c r="I58" s="39">
        <f t="shared" si="0"/>
        <v>487.07999999999987</v>
      </c>
      <c r="K58" s="19"/>
      <c r="L58" s="19"/>
      <c r="M58"/>
      <c r="N58"/>
    </row>
    <row r="59" spans="3:14" hidden="1" x14ac:dyDescent="0.25">
      <c r="C59">
        <f t="shared" si="1"/>
        <v>38</v>
      </c>
      <c r="D59" s="8">
        <f t="shared" si="7"/>
        <v>1140.2399999999998</v>
      </c>
      <c r="F59" s="4">
        <f t="shared" si="8"/>
        <v>570</v>
      </c>
      <c r="H59">
        <f t="shared" si="4"/>
        <v>42</v>
      </c>
      <c r="I59" s="39">
        <f t="shared" si="0"/>
        <v>498.95999999999987</v>
      </c>
      <c r="M59"/>
      <c r="N59"/>
    </row>
    <row r="60" spans="3:14" hidden="1" x14ac:dyDescent="0.25">
      <c r="D60" s="2"/>
      <c r="H60">
        <f t="shared" si="4"/>
        <v>43</v>
      </c>
      <c r="I60" s="39">
        <f t="shared" si="0"/>
        <v>510.83999999999986</v>
      </c>
      <c r="M60"/>
      <c r="N60"/>
    </row>
    <row r="61" spans="3:14" hidden="1" x14ac:dyDescent="0.25">
      <c r="D61" s="2"/>
      <c r="H61">
        <f t="shared" si="4"/>
        <v>44</v>
      </c>
      <c r="I61" s="39">
        <f t="shared" si="0"/>
        <v>522.71999999999991</v>
      </c>
      <c r="M61"/>
      <c r="N61"/>
    </row>
    <row r="62" spans="3:14" hidden="1" x14ac:dyDescent="0.25">
      <c r="D62" s="2"/>
      <c r="H62">
        <f t="shared" si="4"/>
        <v>45</v>
      </c>
      <c r="I62" s="39">
        <f t="shared" si="0"/>
        <v>534.59999999999991</v>
      </c>
      <c r="M62"/>
      <c r="N62"/>
    </row>
    <row r="63" spans="3:14" hidden="1" x14ac:dyDescent="0.25">
      <c r="D63" s="2"/>
      <c r="H63">
        <f t="shared" si="4"/>
        <v>46</v>
      </c>
      <c r="I63" s="39">
        <f t="shared" si="0"/>
        <v>546.4799999999999</v>
      </c>
      <c r="M63"/>
      <c r="N63"/>
    </row>
    <row r="64" spans="3:14" hidden="1" x14ac:dyDescent="0.25">
      <c r="D64" s="2"/>
      <c r="H64">
        <f t="shared" si="4"/>
        <v>47</v>
      </c>
      <c r="I64" s="39">
        <f t="shared" si="0"/>
        <v>558.3599999999999</v>
      </c>
      <c r="M64"/>
      <c r="N64"/>
    </row>
    <row r="65" spans="2:14" hidden="1" x14ac:dyDescent="0.25">
      <c r="D65" s="2"/>
      <c r="H65">
        <f t="shared" si="4"/>
        <v>48</v>
      </c>
      <c r="I65" s="39">
        <f t="shared" si="0"/>
        <v>570.2399999999999</v>
      </c>
      <c r="M65"/>
      <c r="N65"/>
    </row>
    <row r="66" spans="2:14" hidden="1" x14ac:dyDescent="0.25">
      <c r="D66" s="2"/>
      <c r="H66">
        <f t="shared" si="4"/>
        <v>49</v>
      </c>
      <c r="I66" s="39">
        <f t="shared" si="0"/>
        <v>582.11999999999989</v>
      </c>
      <c r="M66"/>
      <c r="N66"/>
    </row>
    <row r="67" spans="2:14" hidden="1" x14ac:dyDescent="0.25">
      <c r="D67" s="2"/>
      <c r="H67">
        <f>H66+1</f>
        <v>50</v>
      </c>
      <c r="I67" s="39">
        <f t="shared" si="0"/>
        <v>593.99999999999989</v>
      </c>
      <c r="M67"/>
      <c r="N67"/>
    </row>
    <row r="68" spans="2:14" hidden="1" x14ac:dyDescent="0.25">
      <c r="D68" s="2"/>
      <c r="H68">
        <f t="shared" si="4"/>
        <v>51</v>
      </c>
      <c r="I68" s="39">
        <f t="shared" si="0"/>
        <v>605.87999999999988</v>
      </c>
    </row>
    <row r="69" spans="2:14" hidden="1" x14ac:dyDescent="0.25">
      <c r="I69" s="40"/>
    </row>
    <row r="70" spans="2:14" hidden="1" x14ac:dyDescent="0.25"/>
    <row r="71" spans="2:14" hidden="1" x14ac:dyDescent="0.25"/>
    <row r="72" spans="2:14" x14ac:dyDescent="0.25">
      <c r="M72"/>
      <c r="N72"/>
    </row>
    <row r="73" spans="2:14" x14ac:dyDescent="0.25">
      <c r="B73" s="1"/>
      <c r="C73" s="1" t="s">
        <v>8</v>
      </c>
      <c r="D73" s="1"/>
      <c r="E73" s="1"/>
      <c r="F73" s="1"/>
      <c r="G73" s="1"/>
      <c r="H73" s="1"/>
      <c r="I73" s="1"/>
      <c r="J73" s="1"/>
    </row>
    <row r="74" spans="2:14" ht="28.5" customHeight="1" x14ac:dyDescent="0.25">
      <c r="C74" s="73" t="s">
        <v>9</v>
      </c>
      <c r="D74" s="74"/>
      <c r="E74" s="73" t="s">
        <v>13</v>
      </c>
      <c r="F74" s="79"/>
      <c r="G74" s="79"/>
      <c r="H74" s="80"/>
      <c r="I74" s="75" t="s">
        <v>14</v>
      </c>
      <c r="K74"/>
      <c r="L74"/>
      <c r="M74"/>
      <c r="N74"/>
    </row>
    <row r="75" spans="2:14" ht="36.75" x14ac:dyDescent="0.25">
      <c r="C75" s="14"/>
      <c r="D75" s="46" t="s">
        <v>16</v>
      </c>
      <c r="E75" s="22" t="s">
        <v>5</v>
      </c>
      <c r="F75" s="47" t="s">
        <v>17</v>
      </c>
      <c r="G75" s="29" t="s">
        <v>6</v>
      </c>
      <c r="H75" s="49" t="s">
        <v>17</v>
      </c>
      <c r="I75" s="76"/>
      <c r="K75"/>
      <c r="L75"/>
      <c r="M75"/>
      <c r="N75"/>
    </row>
    <row r="76" spans="2:14" x14ac:dyDescent="0.25">
      <c r="C76" s="11"/>
      <c r="D76" s="12"/>
      <c r="E76" s="26"/>
      <c r="F76" s="37"/>
      <c r="G76" s="30"/>
      <c r="H76" s="38"/>
      <c r="I76" s="25"/>
      <c r="K76"/>
      <c r="L76"/>
      <c r="M76"/>
      <c r="N76"/>
    </row>
    <row r="77" spans="2:14" x14ac:dyDescent="0.25">
      <c r="C77" s="14" t="s">
        <v>12</v>
      </c>
      <c r="D77" s="42">
        <v>13</v>
      </c>
      <c r="E77" s="24">
        <f>F30</f>
        <v>195</v>
      </c>
      <c r="F77" s="51">
        <f>E77/D77</f>
        <v>15</v>
      </c>
      <c r="G77" s="31">
        <f>D30-F30</f>
        <v>195.08210526315781</v>
      </c>
      <c r="H77" s="66">
        <f>G77/D77</f>
        <v>15.006315789473678</v>
      </c>
      <c r="I77" s="21">
        <f>E77+G77</f>
        <v>390.08210526315781</v>
      </c>
      <c r="K77"/>
      <c r="L77"/>
      <c r="M77"/>
      <c r="N77"/>
    </row>
    <row r="78" spans="2:14" x14ac:dyDescent="0.25">
      <c r="C78" s="11"/>
      <c r="D78" s="43"/>
      <c r="E78" s="28"/>
      <c r="F78" s="52"/>
      <c r="G78" s="32"/>
      <c r="H78" s="67"/>
      <c r="I78" s="27"/>
      <c r="K78"/>
      <c r="L78"/>
      <c r="M78"/>
      <c r="N78"/>
    </row>
    <row r="79" spans="2:14" x14ac:dyDescent="0.25">
      <c r="C79" s="14" t="s">
        <v>10</v>
      </c>
      <c r="D79" s="42">
        <v>14</v>
      </c>
      <c r="E79" s="24">
        <f>F46-E77</f>
        <v>210</v>
      </c>
      <c r="F79" s="51">
        <f>E79/D79</f>
        <v>15</v>
      </c>
      <c r="G79" s="31">
        <f>D46-F46-G77</f>
        <v>210.08842105263125</v>
      </c>
      <c r="H79" s="66">
        <f>G79/D79</f>
        <v>15.006315789473661</v>
      </c>
      <c r="I79" s="21">
        <f t="shared" ref="I79:I81" si="9">E79+G79</f>
        <v>420.08842105263125</v>
      </c>
      <c r="K79"/>
      <c r="L79"/>
      <c r="M79"/>
      <c r="N79"/>
    </row>
    <row r="80" spans="2:14" x14ac:dyDescent="0.25">
      <c r="C80" s="13"/>
      <c r="D80" s="44"/>
      <c r="E80" s="23"/>
      <c r="F80" s="53"/>
      <c r="G80" s="33"/>
      <c r="H80" s="68"/>
      <c r="I80" s="20"/>
      <c r="K80"/>
      <c r="L80"/>
      <c r="M80"/>
      <c r="N80"/>
    </row>
    <row r="81" spans="2:14" x14ac:dyDescent="0.25">
      <c r="C81" s="14" t="s">
        <v>11</v>
      </c>
      <c r="D81" s="42">
        <v>11</v>
      </c>
      <c r="E81" s="24">
        <f>F59-(E79+E77)</f>
        <v>165</v>
      </c>
      <c r="F81" s="51">
        <f>E81/D81</f>
        <v>15</v>
      </c>
      <c r="G81" s="31">
        <f>D59-F59-(G79+G77)</f>
        <v>165.06947368421072</v>
      </c>
      <c r="H81" s="66">
        <f>G81/D81</f>
        <v>15.006315789473701</v>
      </c>
      <c r="I81" s="21">
        <f t="shared" si="9"/>
        <v>330.06947368421072</v>
      </c>
      <c r="K81"/>
      <c r="L81"/>
      <c r="M81"/>
      <c r="N81"/>
    </row>
    <row r="82" spans="2:14" ht="15.75" thickBot="1" x14ac:dyDescent="0.3">
      <c r="C82" s="11"/>
      <c r="D82" s="45"/>
      <c r="E82" s="26"/>
      <c r="F82" s="37"/>
      <c r="G82" s="30"/>
      <c r="H82" s="38"/>
      <c r="I82" s="25"/>
      <c r="K82"/>
      <c r="L82"/>
      <c r="N82"/>
    </row>
    <row r="83" spans="2:14" ht="15.75" thickBot="1" x14ac:dyDescent="0.3">
      <c r="C83" s="14" t="s">
        <v>7</v>
      </c>
      <c r="D83" s="16">
        <f>SUM(D77:D81)</f>
        <v>38</v>
      </c>
      <c r="E83" s="24">
        <f>SUM(E77:E81)</f>
        <v>570</v>
      </c>
      <c r="F83" s="48"/>
      <c r="G83" s="31">
        <f>SUM(G77:G81)</f>
        <v>570.23999999999978</v>
      </c>
      <c r="H83" s="50"/>
      <c r="I83" s="64">
        <f>SUM(I77:I81)</f>
        <v>1140.2399999999998</v>
      </c>
      <c r="J83" s="77" t="str">
        <f>IF(I83&gt;1140,"exceeds entitlement!","OK to proceed")</f>
        <v>exceeds entitlement!</v>
      </c>
      <c r="K83" s="78"/>
    </row>
    <row r="96" spans="2:14" x14ac:dyDescent="0.25">
      <c r="B96" t="s">
        <v>19</v>
      </c>
    </row>
  </sheetData>
  <sheetProtection sheet="1" objects="1" scenarios="1"/>
  <mergeCells count="5">
    <mergeCell ref="A3:J3"/>
    <mergeCell ref="C74:D74"/>
    <mergeCell ref="I74:I75"/>
    <mergeCell ref="J83:K83"/>
    <mergeCell ref="E74:H7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77"/>
  <sheetViews>
    <sheetView topLeftCell="A74" workbookViewId="0">
      <selection activeCell="G7" sqref="G7"/>
    </sheetView>
  </sheetViews>
  <sheetFormatPr defaultRowHeight="15" x14ac:dyDescent="0.25"/>
  <cols>
    <col min="3" max="3" width="11.140625" customWidth="1"/>
    <col min="5" max="5" width="10.28515625" customWidth="1"/>
    <col min="6" max="6" width="8.7109375" customWidth="1"/>
    <col min="7" max="7" width="10.28515625" bestFit="1" customWidth="1"/>
    <col min="9" max="9" width="10.140625" bestFit="1" customWidth="1"/>
    <col min="11" max="12" width="9.140625" style="18"/>
    <col min="13" max="13" width="10.28515625" style="18" bestFit="1" customWidth="1"/>
  </cols>
  <sheetData>
    <row r="3" spans="1:10" customFormat="1" ht="18.75" x14ac:dyDescent="0.3">
      <c r="A3" s="72" t="s">
        <v>15</v>
      </c>
      <c r="B3" s="72"/>
      <c r="C3" s="72"/>
      <c r="D3" s="72"/>
      <c r="E3" s="72"/>
      <c r="F3" s="72"/>
      <c r="G3" s="72"/>
      <c r="H3" s="72"/>
      <c r="I3" s="72"/>
      <c r="J3" s="72"/>
    </row>
    <row r="5" spans="1:10" customFormat="1" x14ac:dyDescent="0.25">
      <c r="D5" s="2" t="s">
        <v>3</v>
      </c>
      <c r="E5" t="s">
        <v>4</v>
      </c>
      <c r="G5" s="3" t="s">
        <v>5</v>
      </c>
      <c r="I5" s="5" t="s">
        <v>6</v>
      </c>
    </row>
    <row r="6" spans="1:10" customFormat="1" ht="15.75" thickBot="1" x14ac:dyDescent="0.3">
      <c r="B6" s="1" t="s">
        <v>1</v>
      </c>
      <c r="D6" s="2"/>
      <c r="G6" s="4"/>
      <c r="I6" s="6"/>
    </row>
    <row r="7" spans="1:10" customFormat="1" ht="15.75" thickBot="1" x14ac:dyDescent="0.3">
      <c r="D7" s="7">
        <f>((G7*G8)+(I7*I8))/38</f>
        <v>29.05263157894737</v>
      </c>
      <c r="G7" s="36">
        <v>8</v>
      </c>
      <c r="I7" s="65">
        <v>15</v>
      </c>
    </row>
    <row r="8" spans="1:10" customFormat="1" ht="15.75" thickBot="1" x14ac:dyDescent="0.3">
      <c r="D8" s="8">
        <v>38</v>
      </c>
      <c r="G8" s="36">
        <v>48</v>
      </c>
      <c r="I8" s="35">
        <v>48</v>
      </c>
    </row>
    <row r="9" spans="1:10" customFormat="1" x14ac:dyDescent="0.25">
      <c r="D9" s="8"/>
      <c r="G9" s="4"/>
      <c r="I9" s="6"/>
    </row>
    <row r="10" spans="1:10" customFormat="1" hidden="1" x14ac:dyDescent="0.25">
      <c r="B10" s="1" t="s">
        <v>2</v>
      </c>
      <c r="D10" s="8"/>
      <c r="G10" s="4"/>
      <c r="I10" s="6"/>
    </row>
    <row r="11" spans="1:10" customFormat="1" hidden="1" x14ac:dyDescent="0.25">
      <c r="C11" t="s">
        <v>0</v>
      </c>
      <c r="D11" s="8"/>
      <c r="F11" t="s">
        <v>0</v>
      </c>
      <c r="G11" s="4"/>
      <c r="I11" s="6"/>
    </row>
    <row r="12" spans="1:10" customFormat="1" hidden="1" x14ac:dyDescent="0.25">
      <c r="C12">
        <v>1</v>
      </c>
      <c r="D12" s="8">
        <f>D7</f>
        <v>29.05263157894737</v>
      </c>
      <c r="F12">
        <v>1</v>
      </c>
      <c r="G12" s="9">
        <f>G7</f>
        <v>8</v>
      </c>
      <c r="I12" s="10">
        <f>I7</f>
        <v>15</v>
      </c>
    </row>
    <row r="13" spans="1:10" customFormat="1" hidden="1" x14ac:dyDescent="0.25">
      <c r="C13">
        <f>C12+1</f>
        <v>2</v>
      </c>
      <c r="D13" s="8">
        <f>D12+D$7</f>
        <v>58.10526315789474</v>
      </c>
      <c r="F13">
        <f>F12+1</f>
        <v>2</v>
      </c>
      <c r="G13" s="9">
        <f>G12+G$7</f>
        <v>16</v>
      </c>
      <c r="I13" s="10">
        <f t="shared" ref="I13:I62" si="0">I12+I$7</f>
        <v>30</v>
      </c>
    </row>
    <row r="14" spans="1:10" customFormat="1" hidden="1" x14ac:dyDescent="0.25">
      <c r="C14">
        <f t="shared" ref="C14:C53" si="1">C13+1</f>
        <v>3</v>
      </c>
      <c r="D14" s="8">
        <f t="shared" ref="D14:D24" si="2">D13+D$7</f>
        <v>87.15789473684211</v>
      </c>
      <c r="F14">
        <f t="shared" ref="F14:F62" si="3">F13+1</f>
        <v>3</v>
      </c>
      <c r="G14" s="9">
        <f t="shared" ref="G14:G62" si="4">G13+G$7</f>
        <v>24</v>
      </c>
      <c r="I14" s="10">
        <f t="shared" si="0"/>
        <v>45</v>
      </c>
    </row>
    <row r="15" spans="1:10" customFormat="1" hidden="1" x14ac:dyDescent="0.25">
      <c r="C15">
        <f t="shared" si="1"/>
        <v>4</v>
      </c>
      <c r="D15" s="8">
        <f t="shared" si="2"/>
        <v>116.21052631578948</v>
      </c>
      <c r="F15">
        <f t="shared" si="3"/>
        <v>4</v>
      </c>
      <c r="G15" s="9">
        <f t="shared" si="4"/>
        <v>32</v>
      </c>
      <c r="I15" s="10">
        <f t="shared" si="0"/>
        <v>60</v>
      </c>
    </row>
    <row r="16" spans="1:10" customFormat="1" hidden="1" x14ac:dyDescent="0.25">
      <c r="C16">
        <f t="shared" si="1"/>
        <v>5</v>
      </c>
      <c r="D16" s="8">
        <f t="shared" si="2"/>
        <v>145.26315789473685</v>
      </c>
      <c r="F16">
        <f t="shared" si="3"/>
        <v>5</v>
      </c>
      <c r="G16" s="9">
        <f t="shared" si="4"/>
        <v>40</v>
      </c>
      <c r="I16" s="10">
        <f t="shared" si="0"/>
        <v>75</v>
      </c>
    </row>
    <row r="17" spans="3:11" customFormat="1" hidden="1" x14ac:dyDescent="0.25">
      <c r="C17">
        <f t="shared" si="1"/>
        <v>6</v>
      </c>
      <c r="D17" s="8">
        <f t="shared" si="2"/>
        <v>174.31578947368422</v>
      </c>
      <c r="F17">
        <f t="shared" si="3"/>
        <v>6</v>
      </c>
      <c r="G17" s="9">
        <f t="shared" si="4"/>
        <v>48</v>
      </c>
      <c r="I17" s="10">
        <f t="shared" si="0"/>
        <v>90</v>
      </c>
      <c r="K17" s="18"/>
    </row>
    <row r="18" spans="3:11" customFormat="1" hidden="1" x14ac:dyDescent="0.25">
      <c r="C18">
        <f t="shared" si="1"/>
        <v>7</v>
      </c>
      <c r="D18" s="8">
        <f t="shared" si="2"/>
        <v>203.36842105263159</v>
      </c>
      <c r="F18">
        <f t="shared" si="3"/>
        <v>7</v>
      </c>
      <c r="G18" s="9">
        <f t="shared" si="4"/>
        <v>56</v>
      </c>
      <c r="I18" s="10">
        <f t="shared" si="0"/>
        <v>105</v>
      </c>
      <c r="K18" s="18"/>
    </row>
    <row r="19" spans="3:11" customFormat="1" hidden="1" x14ac:dyDescent="0.25">
      <c r="C19">
        <f t="shared" si="1"/>
        <v>8</v>
      </c>
      <c r="D19" s="8">
        <f t="shared" si="2"/>
        <v>232.42105263157896</v>
      </c>
      <c r="F19">
        <f t="shared" si="3"/>
        <v>8</v>
      </c>
      <c r="G19" s="9">
        <f t="shared" si="4"/>
        <v>64</v>
      </c>
      <c r="I19" s="10">
        <f t="shared" si="0"/>
        <v>120</v>
      </c>
      <c r="K19" s="18"/>
    </row>
    <row r="20" spans="3:11" customFormat="1" hidden="1" x14ac:dyDescent="0.25">
      <c r="C20">
        <f t="shared" si="1"/>
        <v>9</v>
      </c>
      <c r="D20" s="8">
        <f t="shared" si="2"/>
        <v>261.47368421052636</v>
      </c>
      <c r="F20">
        <f t="shared" si="3"/>
        <v>9</v>
      </c>
      <c r="G20" s="9">
        <f t="shared" si="4"/>
        <v>72</v>
      </c>
      <c r="I20" s="10">
        <f t="shared" si="0"/>
        <v>135</v>
      </c>
      <c r="K20" s="18"/>
    </row>
    <row r="21" spans="3:11" customFormat="1" hidden="1" x14ac:dyDescent="0.25">
      <c r="C21">
        <f t="shared" si="1"/>
        <v>10</v>
      </c>
      <c r="D21" s="8">
        <f t="shared" si="2"/>
        <v>290.52631578947376</v>
      </c>
      <c r="F21">
        <f t="shared" si="3"/>
        <v>10</v>
      </c>
      <c r="G21" s="9">
        <f t="shared" si="4"/>
        <v>80</v>
      </c>
      <c r="I21" s="10">
        <f t="shared" si="0"/>
        <v>150</v>
      </c>
      <c r="K21" s="18"/>
    </row>
    <row r="22" spans="3:11" customFormat="1" hidden="1" x14ac:dyDescent="0.25">
      <c r="C22">
        <f t="shared" si="1"/>
        <v>11</v>
      </c>
      <c r="D22" s="8">
        <f t="shared" si="2"/>
        <v>319.57894736842115</v>
      </c>
      <c r="F22">
        <f t="shared" si="3"/>
        <v>11</v>
      </c>
      <c r="G22" s="9">
        <f t="shared" si="4"/>
        <v>88</v>
      </c>
      <c r="I22" s="10">
        <f t="shared" si="0"/>
        <v>165</v>
      </c>
      <c r="K22" s="18"/>
    </row>
    <row r="23" spans="3:11" customFormat="1" hidden="1" x14ac:dyDescent="0.25">
      <c r="C23">
        <f t="shared" si="1"/>
        <v>12</v>
      </c>
      <c r="D23" s="8">
        <f t="shared" si="2"/>
        <v>348.63157894736855</v>
      </c>
      <c r="F23">
        <f t="shared" si="3"/>
        <v>12</v>
      </c>
      <c r="G23" s="9">
        <f t="shared" si="4"/>
        <v>96</v>
      </c>
      <c r="I23" s="10">
        <f t="shared" si="0"/>
        <v>180</v>
      </c>
      <c r="K23" s="18"/>
    </row>
    <row r="24" spans="3:11" customFormat="1" hidden="1" x14ac:dyDescent="0.25">
      <c r="C24">
        <f t="shared" si="1"/>
        <v>13</v>
      </c>
      <c r="D24" s="8">
        <f t="shared" si="2"/>
        <v>377.68421052631595</v>
      </c>
      <c r="F24">
        <f t="shared" si="3"/>
        <v>13</v>
      </c>
      <c r="G24" s="9">
        <f t="shared" si="4"/>
        <v>104</v>
      </c>
      <c r="I24" s="10">
        <f t="shared" si="0"/>
        <v>195</v>
      </c>
      <c r="K24" s="19"/>
    </row>
    <row r="25" spans="3:11" customFormat="1" hidden="1" x14ac:dyDescent="0.25">
      <c r="D25" s="2"/>
      <c r="F25">
        <f t="shared" si="3"/>
        <v>14</v>
      </c>
      <c r="G25" s="9">
        <f t="shared" si="4"/>
        <v>112</v>
      </c>
      <c r="I25" s="10">
        <f t="shared" si="0"/>
        <v>210</v>
      </c>
      <c r="K25" s="19"/>
    </row>
    <row r="26" spans="3:11" customFormat="1" hidden="1" x14ac:dyDescent="0.25">
      <c r="D26" s="8"/>
      <c r="F26">
        <f t="shared" si="3"/>
        <v>15</v>
      </c>
      <c r="G26" s="9">
        <f t="shared" si="4"/>
        <v>120</v>
      </c>
      <c r="I26" s="10">
        <f t="shared" si="0"/>
        <v>225</v>
      </c>
      <c r="K26" s="18"/>
    </row>
    <row r="27" spans="3:11" customFormat="1" hidden="1" x14ac:dyDescent="0.25">
      <c r="C27">
        <f>C24+1</f>
        <v>14</v>
      </c>
      <c r="D27" s="8">
        <f>D24+D$7</f>
        <v>406.73684210526335</v>
      </c>
      <c r="F27">
        <f t="shared" si="3"/>
        <v>16</v>
      </c>
      <c r="G27" s="9">
        <f t="shared" si="4"/>
        <v>128</v>
      </c>
      <c r="I27" s="10">
        <f t="shared" si="0"/>
        <v>240</v>
      </c>
      <c r="K27" s="18"/>
    </row>
    <row r="28" spans="3:11" customFormat="1" hidden="1" x14ac:dyDescent="0.25">
      <c r="C28">
        <f>C27+1</f>
        <v>15</v>
      </c>
      <c r="D28" s="8">
        <f>D27+D$7</f>
        <v>435.78947368421075</v>
      </c>
      <c r="F28">
        <f t="shared" si="3"/>
        <v>17</v>
      </c>
      <c r="G28" s="9">
        <f t="shared" si="4"/>
        <v>136</v>
      </c>
      <c r="I28" s="10">
        <f t="shared" si="0"/>
        <v>255</v>
      </c>
      <c r="K28" s="18"/>
    </row>
    <row r="29" spans="3:11" customFormat="1" hidden="1" x14ac:dyDescent="0.25">
      <c r="C29">
        <f t="shared" si="1"/>
        <v>16</v>
      </c>
      <c r="D29" s="8">
        <f>D28+D$7</f>
        <v>464.84210526315815</v>
      </c>
      <c r="F29">
        <f t="shared" si="3"/>
        <v>18</v>
      </c>
      <c r="G29" s="9">
        <f t="shared" si="4"/>
        <v>144</v>
      </c>
      <c r="I29" s="10">
        <f t="shared" si="0"/>
        <v>270</v>
      </c>
      <c r="K29" s="18"/>
    </row>
    <row r="30" spans="3:11" customFormat="1" hidden="1" x14ac:dyDescent="0.25">
      <c r="C30">
        <f t="shared" si="1"/>
        <v>17</v>
      </c>
      <c r="D30" s="8">
        <f t="shared" ref="D30:D39" si="5">D29+D$7</f>
        <v>493.89473684210554</v>
      </c>
      <c r="F30">
        <f t="shared" si="3"/>
        <v>19</v>
      </c>
      <c r="G30" s="9">
        <f t="shared" si="4"/>
        <v>152</v>
      </c>
      <c r="I30" s="10">
        <f t="shared" si="0"/>
        <v>285</v>
      </c>
      <c r="K30" s="18"/>
    </row>
    <row r="31" spans="3:11" customFormat="1" hidden="1" x14ac:dyDescent="0.25">
      <c r="C31">
        <f t="shared" si="1"/>
        <v>18</v>
      </c>
      <c r="D31" s="8">
        <f t="shared" si="5"/>
        <v>522.94736842105294</v>
      </c>
      <c r="F31">
        <f t="shared" si="3"/>
        <v>20</v>
      </c>
      <c r="G31" s="9">
        <f t="shared" si="4"/>
        <v>160</v>
      </c>
      <c r="I31" s="10">
        <f t="shared" si="0"/>
        <v>300</v>
      </c>
      <c r="K31" s="18"/>
    </row>
    <row r="32" spans="3:11" customFormat="1" hidden="1" x14ac:dyDescent="0.25">
      <c r="C32">
        <f t="shared" si="1"/>
        <v>19</v>
      </c>
      <c r="D32" s="8">
        <f t="shared" si="5"/>
        <v>552.00000000000034</v>
      </c>
      <c r="F32">
        <f t="shared" si="3"/>
        <v>21</v>
      </c>
      <c r="G32" s="9">
        <f t="shared" si="4"/>
        <v>168</v>
      </c>
      <c r="I32" s="10">
        <f t="shared" si="0"/>
        <v>315</v>
      </c>
      <c r="K32" s="18"/>
    </row>
    <row r="33" spans="3:12" customFormat="1" hidden="1" x14ac:dyDescent="0.25">
      <c r="C33">
        <f t="shared" si="1"/>
        <v>20</v>
      </c>
      <c r="D33" s="8">
        <f t="shared" si="5"/>
        <v>581.05263157894774</v>
      </c>
      <c r="F33">
        <f t="shared" si="3"/>
        <v>22</v>
      </c>
      <c r="G33" s="9">
        <f t="shared" si="4"/>
        <v>176</v>
      </c>
      <c r="I33" s="10">
        <f t="shared" si="0"/>
        <v>330</v>
      </c>
      <c r="K33" s="18"/>
      <c r="L33" s="18"/>
    </row>
    <row r="34" spans="3:12" customFormat="1" hidden="1" x14ac:dyDescent="0.25">
      <c r="C34">
        <f t="shared" si="1"/>
        <v>21</v>
      </c>
      <c r="D34" s="8">
        <f t="shared" si="5"/>
        <v>610.10526315789514</v>
      </c>
      <c r="F34">
        <f t="shared" si="3"/>
        <v>23</v>
      </c>
      <c r="G34" s="9">
        <f t="shared" si="4"/>
        <v>184</v>
      </c>
      <c r="I34" s="10">
        <f t="shared" si="0"/>
        <v>345</v>
      </c>
      <c r="K34" s="18"/>
      <c r="L34" s="18"/>
    </row>
    <row r="35" spans="3:12" customFormat="1" hidden="1" x14ac:dyDescent="0.25">
      <c r="C35">
        <f t="shared" si="1"/>
        <v>22</v>
      </c>
      <c r="D35" s="8">
        <f t="shared" si="5"/>
        <v>639.15789473684254</v>
      </c>
      <c r="F35">
        <f t="shared" si="3"/>
        <v>24</v>
      </c>
      <c r="G35" s="9">
        <f t="shared" si="4"/>
        <v>192</v>
      </c>
      <c r="I35" s="10">
        <f t="shared" si="0"/>
        <v>360</v>
      </c>
      <c r="K35" s="18"/>
      <c r="L35" s="18"/>
    </row>
    <row r="36" spans="3:12" customFormat="1" hidden="1" x14ac:dyDescent="0.25">
      <c r="C36">
        <f t="shared" si="1"/>
        <v>23</v>
      </c>
      <c r="D36" s="8">
        <f t="shared" si="5"/>
        <v>668.21052631578993</v>
      </c>
      <c r="F36">
        <f t="shared" si="3"/>
        <v>25</v>
      </c>
      <c r="G36" s="9">
        <f t="shared" si="4"/>
        <v>200</v>
      </c>
      <c r="I36" s="10">
        <f t="shared" si="0"/>
        <v>375</v>
      </c>
      <c r="K36" s="18"/>
      <c r="L36" s="18"/>
    </row>
    <row r="37" spans="3:12" customFormat="1" hidden="1" x14ac:dyDescent="0.25">
      <c r="C37">
        <f t="shared" si="1"/>
        <v>24</v>
      </c>
      <c r="D37" s="8">
        <f t="shared" si="5"/>
        <v>697.26315789473733</v>
      </c>
      <c r="F37">
        <f t="shared" si="3"/>
        <v>26</v>
      </c>
      <c r="G37" s="9">
        <f t="shared" si="4"/>
        <v>208</v>
      </c>
      <c r="I37" s="10">
        <f t="shared" si="0"/>
        <v>390</v>
      </c>
      <c r="K37" s="18"/>
      <c r="L37" s="18"/>
    </row>
    <row r="38" spans="3:12" customFormat="1" hidden="1" x14ac:dyDescent="0.25">
      <c r="C38">
        <f t="shared" si="1"/>
        <v>25</v>
      </c>
      <c r="D38" s="8">
        <f t="shared" si="5"/>
        <v>726.31578947368473</v>
      </c>
      <c r="F38">
        <f t="shared" si="3"/>
        <v>27</v>
      </c>
      <c r="G38" s="9">
        <f t="shared" si="4"/>
        <v>216</v>
      </c>
      <c r="I38" s="10">
        <f t="shared" si="0"/>
        <v>405</v>
      </c>
      <c r="K38" s="19"/>
      <c r="L38" s="19"/>
    </row>
    <row r="39" spans="3:12" customFormat="1" hidden="1" x14ac:dyDescent="0.25">
      <c r="C39">
        <f t="shared" si="1"/>
        <v>26</v>
      </c>
      <c r="D39" s="8">
        <f t="shared" si="5"/>
        <v>755.36842105263213</v>
      </c>
      <c r="F39">
        <f t="shared" si="3"/>
        <v>28</v>
      </c>
      <c r="G39" s="9">
        <f t="shared" si="4"/>
        <v>224</v>
      </c>
      <c r="I39" s="10">
        <f t="shared" si="0"/>
        <v>420</v>
      </c>
      <c r="K39" s="19"/>
      <c r="L39" s="19"/>
    </row>
    <row r="40" spans="3:12" customFormat="1" hidden="1" x14ac:dyDescent="0.25">
      <c r="C40">
        <f>C39+1</f>
        <v>27</v>
      </c>
      <c r="D40" s="8">
        <f>D39+D$7</f>
        <v>784.42105263157953</v>
      </c>
      <c r="F40">
        <f t="shared" si="3"/>
        <v>29</v>
      </c>
      <c r="G40" s="9">
        <f t="shared" si="4"/>
        <v>232</v>
      </c>
      <c r="I40" s="10">
        <f t="shared" si="0"/>
        <v>435</v>
      </c>
      <c r="K40" s="18"/>
      <c r="L40" s="18"/>
    </row>
    <row r="41" spans="3:12" customFormat="1" hidden="1" x14ac:dyDescent="0.25">
      <c r="D41" s="8"/>
      <c r="F41">
        <f t="shared" si="3"/>
        <v>30</v>
      </c>
      <c r="G41" s="9">
        <f t="shared" si="4"/>
        <v>240</v>
      </c>
      <c r="I41" s="10">
        <f t="shared" si="0"/>
        <v>450</v>
      </c>
      <c r="K41" s="18"/>
      <c r="L41" s="18"/>
    </row>
    <row r="42" spans="3:12" customFormat="1" hidden="1" x14ac:dyDescent="0.25">
      <c r="D42" s="2"/>
      <c r="F42">
        <f t="shared" si="3"/>
        <v>31</v>
      </c>
      <c r="G42" s="9">
        <f t="shared" si="4"/>
        <v>248</v>
      </c>
      <c r="I42" s="10">
        <f t="shared" si="0"/>
        <v>465</v>
      </c>
      <c r="K42" s="18"/>
      <c r="L42" s="18"/>
    </row>
    <row r="43" spans="3:12" customFormat="1" hidden="1" x14ac:dyDescent="0.25">
      <c r="C43">
        <f>C40+1</f>
        <v>28</v>
      </c>
      <c r="D43" s="8">
        <f>D40+D$7</f>
        <v>813.47368421052693</v>
      </c>
      <c r="F43">
        <f t="shared" si="3"/>
        <v>32</v>
      </c>
      <c r="G43" s="9">
        <f t="shared" si="4"/>
        <v>256</v>
      </c>
      <c r="I43" s="10">
        <f t="shared" si="0"/>
        <v>480</v>
      </c>
      <c r="K43" s="18"/>
      <c r="L43" s="18"/>
    </row>
    <row r="44" spans="3:12" customFormat="1" hidden="1" x14ac:dyDescent="0.25">
      <c r="C44">
        <f t="shared" si="1"/>
        <v>29</v>
      </c>
      <c r="D44" s="8">
        <f t="shared" ref="D44:D53" si="6">D43+D$7</f>
        <v>842.52631578947432</v>
      </c>
      <c r="F44">
        <f t="shared" si="3"/>
        <v>33</v>
      </c>
      <c r="G44" s="9">
        <f t="shared" si="4"/>
        <v>264</v>
      </c>
      <c r="I44" s="10">
        <f t="shared" si="0"/>
        <v>495</v>
      </c>
      <c r="K44" s="18"/>
      <c r="L44" s="18"/>
    </row>
    <row r="45" spans="3:12" customFormat="1" hidden="1" x14ac:dyDescent="0.25">
      <c r="C45">
        <f t="shared" si="1"/>
        <v>30</v>
      </c>
      <c r="D45" s="8">
        <f t="shared" si="6"/>
        <v>871.57894736842172</v>
      </c>
      <c r="F45">
        <f t="shared" si="3"/>
        <v>34</v>
      </c>
      <c r="G45" s="9">
        <f t="shared" si="4"/>
        <v>272</v>
      </c>
      <c r="I45" s="10">
        <f t="shared" si="0"/>
        <v>510</v>
      </c>
      <c r="K45" s="18"/>
      <c r="L45" s="18"/>
    </row>
    <row r="46" spans="3:12" customFormat="1" hidden="1" x14ac:dyDescent="0.25">
      <c r="C46">
        <f t="shared" si="1"/>
        <v>31</v>
      </c>
      <c r="D46" s="8">
        <f t="shared" si="6"/>
        <v>900.63157894736912</v>
      </c>
      <c r="F46">
        <f t="shared" si="3"/>
        <v>35</v>
      </c>
      <c r="G46" s="9">
        <f t="shared" si="4"/>
        <v>280</v>
      </c>
      <c r="I46" s="10">
        <f t="shared" si="0"/>
        <v>525</v>
      </c>
      <c r="K46" s="18"/>
      <c r="L46" s="18"/>
    </row>
    <row r="47" spans="3:12" customFormat="1" hidden="1" x14ac:dyDescent="0.25">
      <c r="C47">
        <f t="shared" si="1"/>
        <v>32</v>
      </c>
      <c r="D47" s="8">
        <f t="shared" si="6"/>
        <v>929.68421052631652</v>
      </c>
      <c r="F47">
        <f t="shared" si="3"/>
        <v>36</v>
      </c>
      <c r="G47" s="9">
        <f t="shared" si="4"/>
        <v>288</v>
      </c>
      <c r="I47" s="10">
        <f t="shared" si="0"/>
        <v>540</v>
      </c>
      <c r="K47" s="18"/>
      <c r="L47" s="18"/>
    </row>
    <row r="48" spans="3:12" customFormat="1" hidden="1" x14ac:dyDescent="0.25">
      <c r="C48">
        <f t="shared" si="1"/>
        <v>33</v>
      </c>
      <c r="D48" s="8">
        <f t="shared" si="6"/>
        <v>958.73684210526392</v>
      </c>
      <c r="F48">
        <f t="shared" si="3"/>
        <v>37</v>
      </c>
      <c r="G48" s="9">
        <f t="shared" si="4"/>
        <v>296</v>
      </c>
      <c r="I48" s="10">
        <f t="shared" si="0"/>
        <v>555</v>
      </c>
      <c r="K48" s="18"/>
      <c r="L48" s="18"/>
    </row>
    <row r="49" spans="3:13" hidden="1" x14ac:dyDescent="0.25">
      <c r="C49">
        <f t="shared" si="1"/>
        <v>34</v>
      </c>
      <c r="D49" s="8">
        <f t="shared" si="6"/>
        <v>987.78947368421132</v>
      </c>
      <c r="F49">
        <f t="shared" si="3"/>
        <v>38</v>
      </c>
      <c r="G49" s="9">
        <f t="shared" si="4"/>
        <v>304</v>
      </c>
      <c r="I49" s="10">
        <f t="shared" si="0"/>
        <v>570</v>
      </c>
      <c r="M49"/>
    </row>
    <row r="50" spans="3:13" hidden="1" x14ac:dyDescent="0.25">
      <c r="C50">
        <f t="shared" si="1"/>
        <v>35</v>
      </c>
      <c r="D50" s="8">
        <f t="shared" si="6"/>
        <v>1016.8421052631587</v>
      </c>
      <c r="F50">
        <f t="shared" si="3"/>
        <v>39</v>
      </c>
      <c r="G50" s="9">
        <f t="shared" si="4"/>
        <v>312</v>
      </c>
      <c r="I50" s="10">
        <f t="shared" si="0"/>
        <v>585</v>
      </c>
      <c r="M50"/>
    </row>
    <row r="51" spans="3:13" hidden="1" x14ac:dyDescent="0.25">
      <c r="C51">
        <f t="shared" si="1"/>
        <v>36</v>
      </c>
      <c r="D51" s="8">
        <f t="shared" si="6"/>
        <v>1045.8947368421061</v>
      </c>
      <c r="F51">
        <f t="shared" si="3"/>
        <v>40</v>
      </c>
      <c r="G51" s="9">
        <f t="shared" si="4"/>
        <v>320</v>
      </c>
      <c r="I51" s="10">
        <f t="shared" si="0"/>
        <v>600</v>
      </c>
      <c r="M51"/>
    </row>
    <row r="52" spans="3:13" hidden="1" x14ac:dyDescent="0.25">
      <c r="C52">
        <f t="shared" si="1"/>
        <v>37</v>
      </c>
      <c r="D52" s="8">
        <f t="shared" si="6"/>
        <v>1074.9473684210534</v>
      </c>
      <c r="F52">
        <f t="shared" si="3"/>
        <v>41</v>
      </c>
      <c r="G52" s="9">
        <f t="shared" si="4"/>
        <v>328</v>
      </c>
      <c r="I52" s="10">
        <f t="shared" si="0"/>
        <v>615</v>
      </c>
      <c r="K52" s="19"/>
      <c r="L52" s="19"/>
      <c r="M52"/>
    </row>
    <row r="53" spans="3:13" hidden="1" x14ac:dyDescent="0.25">
      <c r="C53">
        <f t="shared" si="1"/>
        <v>38</v>
      </c>
      <c r="D53" s="8">
        <f t="shared" si="6"/>
        <v>1104.0000000000007</v>
      </c>
      <c r="F53">
        <f t="shared" si="3"/>
        <v>42</v>
      </c>
      <c r="G53" s="9">
        <f t="shared" si="4"/>
        <v>336</v>
      </c>
      <c r="I53" s="10">
        <f t="shared" si="0"/>
        <v>630</v>
      </c>
      <c r="K53" s="19"/>
      <c r="L53" s="19"/>
      <c r="M53"/>
    </row>
    <row r="54" spans="3:13" hidden="1" x14ac:dyDescent="0.25">
      <c r="D54" s="2"/>
      <c r="F54">
        <f t="shared" si="3"/>
        <v>43</v>
      </c>
      <c r="G54" s="9">
        <f t="shared" si="4"/>
        <v>344</v>
      </c>
      <c r="I54" s="10">
        <f t="shared" si="0"/>
        <v>645</v>
      </c>
      <c r="M54"/>
    </row>
    <row r="55" spans="3:13" hidden="1" x14ac:dyDescent="0.25">
      <c r="D55" s="2"/>
      <c r="F55">
        <f t="shared" si="3"/>
        <v>44</v>
      </c>
      <c r="G55" s="9">
        <f t="shared" si="4"/>
        <v>352</v>
      </c>
      <c r="I55" s="10">
        <f t="shared" si="0"/>
        <v>660</v>
      </c>
      <c r="M55"/>
    </row>
    <row r="56" spans="3:13" hidden="1" x14ac:dyDescent="0.25">
      <c r="D56" s="2"/>
      <c r="F56">
        <f t="shared" si="3"/>
        <v>45</v>
      </c>
      <c r="G56" s="9">
        <f t="shared" si="4"/>
        <v>360</v>
      </c>
      <c r="I56" s="10">
        <f t="shared" si="0"/>
        <v>675</v>
      </c>
      <c r="M56"/>
    </row>
    <row r="57" spans="3:13" hidden="1" x14ac:dyDescent="0.25">
      <c r="D57" s="2"/>
      <c r="F57">
        <f t="shared" si="3"/>
        <v>46</v>
      </c>
      <c r="G57" s="9">
        <f t="shared" si="4"/>
        <v>368</v>
      </c>
      <c r="I57" s="10">
        <f t="shared" si="0"/>
        <v>690</v>
      </c>
      <c r="M57"/>
    </row>
    <row r="58" spans="3:13" hidden="1" x14ac:dyDescent="0.25">
      <c r="D58" s="2"/>
      <c r="F58">
        <f t="shared" si="3"/>
        <v>47</v>
      </c>
      <c r="G58" s="9">
        <f t="shared" si="4"/>
        <v>376</v>
      </c>
      <c r="I58" s="10">
        <f t="shared" si="0"/>
        <v>705</v>
      </c>
      <c r="M58"/>
    </row>
    <row r="59" spans="3:13" hidden="1" x14ac:dyDescent="0.25">
      <c r="D59" s="2"/>
      <c r="F59">
        <f t="shared" si="3"/>
        <v>48</v>
      </c>
      <c r="G59" s="9">
        <f t="shared" si="4"/>
        <v>384</v>
      </c>
      <c r="I59" s="10">
        <f t="shared" si="0"/>
        <v>720</v>
      </c>
      <c r="M59"/>
    </row>
    <row r="60" spans="3:13" hidden="1" x14ac:dyDescent="0.25">
      <c r="D60" s="2"/>
      <c r="F60">
        <f t="shared" si="3"/>
        <v>49</v>
      </c>
      <c r="G60" s="9">
        <f t="shared" si="4"/>
        <v>392</v>
      </c>
      <c r="I60" s="10">
        <f t="shared" si="0"/>
        <v>735</v>
      </c>
      <c r="M60"/>
    </row>
    <row r="61" spans="3:13" hidden="1" x14ac:dyDescent="0.25">
      <c r="D61" s="2"/>
      <c r="F61">
        <f>F60+1</f>
        <v>50</v>
      </c>
      <c r="G61" s="9">
        <f t="shared" si="4"/>
        <v>400</v>
      </c>
      <c r="I61" s="10">
        <f t="shared" si="0"/>
        <v>750</v>
      </c>
      <c r="M61"/>
    </row>
    <row r="62" spans="3:13" hidden="1" x14ac:dyDescent="0.25">
      <c r="D62" s="2"/>
      <c r="F62">
        <f t="shared" si="3"/>
        <v>51</v>
      </c>
      <c r="G62" s="9">
        <f t="shared" si="4"/>
        <v>408</v>
      </c>
      <c r="I62" s="10">
        <f t="shared" si="0"/>
        <v>765</v>
      </c>
      <c r="M62"/>
    </row>
    <row r="63" spans="3:13" hidden="1" x14ac:dyDescent="0.25"/>
    <row r="64" spans="3:13" hidden="1" x14ac:dyDescent="0.25"/>
    <row r="67" spans="2:13" x14ac:dyDescent="0.25">
      <c r="B67" s="1"/>
      <c r="C67" s="1" t="s">
        <v>8</v>
      </c>
      <c r="D67" s="1"/>
      <c r="E67" s="1"/>
      <c r="F67" s="1"/>
      <c r="G67" s="1"/>
      <c r="H67" s="1"/>
      <c r="I67" s="1"/>
      <c r="J67" s="1"/>
      <c r="K67"/>
      <c r="L67"/>
      <c r="M67"/>
    </row>
    <row r="68" spans="2:13" ht="15" customHeight="1" x14ac:dyDescent="0.25">
      <c r="C68" s="73" t="s">
        <v>9</v>
      </c>
      <c r="D68" s="74"/>
      <c r="E68" s="81" t="s">
        <v>13</v>
      </c>
      <c r="F68" s="82"/>
      <c r="G68" s="83"/>
      <c r="H68" s="15"/>
      <c r="I68" s="75" t="s">
        <v>14</v>
      </c>
      <c r="K68"/>
      <c r="L68"/>
      <c r="M68"/>
    </row>
    <row r="69" spans="2:13" ht="39" customHeight="1" x14ac:dyDescent="0.25">
      <c r="C69" s="14"/>
      <c r="D69" s="46" t="s">
        <v>16</v>
      </c>
      <c r="E69" s="22" t="s">
        <v>5</v>
      </c>
      <c r="F69" s="47" t="s">
        <v>17</v>
      </c>
      <c r="G69" s="29" t="s">
        <v>6</v>
      </c>
      <c r="H69" s="49" t="s">
        <v>17</v>
      </c>
      <c r="I69" s="76"/>
      <c r="K69"/>
      <c r="L69"/>
      <c r="M69"/>
    </row>
    <row r="70" spans="2:13" x14ac:dyDescent="0.25">
      <c r="C70" s="11"/>
      <c r="D70" s="12"/>
      <c r="E70" s="26"/>
      <c r="F70" s="37"/>
      <c r="G70" s="30"/>
      <c r="H70" s="38"/>
      <c r="I70" s="25"/>
      <c r="K70"/>
      <c r="L70"/>
      <c r="M70"/>
    </row>
    <row r="71" spans="2:13" x14ac:dyDescent="0.25">
      <c r="C71" s="14" t="s">
        <v>12</v>
      </c>
      <c r="D71" s="42">
        <v>13</v>
      </c>
      <c r="E71" s="24">
        <f>(G24/(G24+I24))*D24</f>
        <v>131.36842105263162</v>
      </c>
      <c r="F71" s="69">
        <f>E71/D71</f>
        <v>10.10526315789474</v>
      </c>
      <c r="G71" s="31">
        <f>(I24/(G24+I24))*D24</f>
        <v>246.31578947368433</v>
      </c>
      <c r="H71" s="66">
        <f>G71/D71</f>
        <v>18.947368421052641</v>
      </c>
      <c r="I71" s="56">
        <f>E71+G71</f>
        <v>377.68421052631595</v>
      </c>
      <c r="K71"/>
      <c r="L71"/>
      <c r="M71"/>
    </row>
    <row r="72" spans="2:13" x14ac:dyDescent="0.25">
      <c r="C72" s="11"/>
      <c r="D72" s="43"/>
      <c r="E72" s="28"/>
      <c r="F72" s="70"/>
      <c r="G72" s="32"/>
      <c r="H72" s="67"/>
      <c r="I72" s="59"/>
      <c r="K72"/>
      <c r="L72"/>
      <c r="M72"/>
    </row>
    <row r="73" spans="2:13" x14ac:dyDescent="0.25">
      <c r="C73" s="14" t="s">
        <v>10</v>
      </c>
      <c r="D73" s="42">
        <v>14</v>
      </c>
      <c r="E73" s="24">
        <f>(G40/(G40+I40))*D40-E71</f>
        <v>141.47368421052647</v>
      </c>
      <c r="F73" s="69">
        <f>E73/D73</f>
        <v>10.105263157894749</v>
      </c>
      <c r="G73" s="31">
        <f>(I40/(G40+I40))*D40-G71</f>
        <v>265.26315789473711</v>
      </c>
      <c r="H73" s="66">
        <f>G73/D73</f>
        <v>18.947368421052651</v>
      </c>
      <c r="I73" s="56">
        <f t="shared" ref="I73:I75" si="7">E73+G73</f>
        <v>406.73684210526358</v>
      </c>
      <c r="K73"/>
      <c r="L73"/>
      <c r="M73"/>
    </row>
    <row r="74" spans="2:13" x14ac:dyDescent="0.25">
      <c r="C74" s="13"/>
      <c r="D74" s="44"/>
      <c r="E74" s="23"/>
      <c r="F74" s="71"/>
      <c r="G74" s="33"/>
      <c r="H74" s="68"/>
      <c r="I74" s="60"/>
      <c r="K74"/>
      <c r="L74"/>
      <c r="M74"/>
    </row>
    <row r="75" spans="2:13" x14ac:dyDescent="0.25">
      <c r="C75" s="14" t="s">
        <v>11</v>
      </c>
      <c r="D75" s="42">
        <v>11</v>
      </c>
      <c r="E75" s="24">
        <f>(G53/(G53+I53))*D53-(E71+E73)</f>
        <v>111.15789473684214</v>
      </c>
      <c r="F75" s="69">
        <f>E75/D75</f>
        <v>10.10526315789474</v>
      </c>
      <c r="G75" s="31">
        <f>(I53/(G53+I53))*D53-(G71+G73)</f>
        <v>208.42105263157902</v>
      </c>
      <c r="H75" s="66">
        <f>G75/D75</f>
        <v>18.947368421052637</v>
      </c>
      <c r="I75" s="56">
        <f t="shared" si="7"/>
        <v>319.57894736842115</v>
      </c>
      <c r="K75"/>
      <c r="L75"/>
      <c r="M75"/>
    </row>
    <row r="76" spans="2:13" ht="15.75" thickBot="1" x14ac:dyDescent="0.3">
      <c r="C76" s="11"/>
      <c r="D76" s="15"/>
      <c r="E76" s="62"/>
      <c r="F76" s="57"/>
      <c r="G76" s="63"/>
      <c r="H76" s="58"/>
      <c r="I76" s="61"/>
      <c r="K76"/>
      <c r="L76"/>
      <c r="M76"/>
    </row>
    <row r="77" spans="2:13" ht="15.75" thickBot="1" x14ac:dyDescent="0.3">
      <c r="C77" s="14" t="s">
        <v>7</v>
      </c>
      <c r="D77" s="17"/>
      <c r="E77" s="24">
        <f>SUM(E71:E75)</f>
        <v>384.00000000000023</v>
      </c>
      <c r="F77" s="54"/>
      <c r="G77" s="31">
        <f>SUM(G71:G75)</f>
        <v>720.00000000000045</v>
      </c>
      <c r="H77" s="55"/>
      <c r="I77" s="56">
        <f>SUM(I71:I75)</f>
        <v>1104.0000000000007</v>
      </c>
      <c r="J77" s="77" t="str">
        <f>IF(I77&gt;1140,"exceeds entitlement!","OK to proceed")</f>
        <v>OK to proceed</v>
      </c>
      <c r="K77" s="78"/>
      <c r="L77"/>
      <c r="M77"/>
    </row>
  </sheetData>
  <sheetProtection sheet="1" objects="1" scenarios="1"/>
  <mergeCells count="5">
    <mergeCell ref="A3:J3"/>
    <mergeCell ref="E68:G68"/>
    <mergeCell ref="I68:I69"/>
    <mergeCell ref="C68:D68"/>
    <mergeCell ref="J77:K7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TT &amp; Stretched</vt:lpstr>
      <vt:lpstr>Stretched &amp; Stretched</vt:lpstr>
    </vt:vector>
  </TitlesOfParts>
  <Company>Calderdale MBC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Jennifer Wright</cp:lastModifiedBy>
  <cp:lastPrinted>2017-09-29T08:34:03Z</cp:lastPrinted>
  <dcterms:created xsi:type="dcterms:W3CDTF">2017-09-21T11:00:55Z</dcterms:created>
  <dcterms:modified xsi:type="dcterms:W3CDTF">2018-01-23T15:29:10Z</dcterms:modified>
</cp:coreProperties>
</file>